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2" yWindow="65522" windowWidth="13468" windowHeight="11492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6">'CUADRO 1,4'!$A$3:$Y$40</definedName>
    <definedName name="_xlnm.Print_Area" localSheetId="7">'CUADRO 1,5'!$A$3:$Y$44</definedName>
    <definedName name="_xlnm.Print_Area" localSheetId="2">'CUADRO 1.1A'!$A$1:$N$34</definedName>
    <definedName name="_xlnm.Print_Area" localSheetId="3">'CUADRO 1.1B'!$A$1:$N$34</definedName>
    <definedName name="_xlnm.Print_Area" localSheetId="10">'CUADRO 1.8'!$A$3:$Y$75</definedName>
    <definedName name="_xlnm.Print_Area" localSheetId="11">'CUADRO 1.8 B'!$A$3:$Y$45</definedName>
    <definedName name="_xlnm.Print_Area" localSheetId="12">'CUADRO 1.8 C'!$A$3:$Y$61</definedName>
    <definedName name="_xlnm.Print_Area" localSheetId="13">'CUADRO 1.9'!$A$3:$Y$52</definedName>
    <definedName name="_xlnm.Print_Area" localSheetId="14">'CUADRO 1.9 B'!$A$3:$Y$45</definedName>
    <definedName name="_xlnm.Print_Area" localSheetId="15">'CUADRO 1.9 C'!$A$3:$Y$67</definedName>
    <definedName name="PAX_NACIONAL" localSheetId="5">'CUADRO 1,3'!$A$6:$N$30</definedName>
    <definedName name="PAX_NACIONAL" localSheetId="6">'CUADRO 1,4'!$A$6:$T$38</definedName>
    <definedName name="PAX_NACIONAL" localSheetId="7">'CUADRO 1,5'!$A$6:$T$42</definedName>
    <definedName name="PAX_NACIONAL" localSheetId="9">'CUADRO 1,7'!$A$6:$N$44</definedName>
    <definedName name="PAX_NACIONAL" localSheetId="8">'CUADRO 1.6'!$A$6:$N$60</definedName>
    <definedName name="PAX_NACIONAL" localSheetId="10">'CUADRO 1.8'!$A$6:$T$72</definedName>
    <definedName name="PAX_NACIONAL" localSheetId="11">'CUADRO 1.8 B'!$A$6:$T$42</definedName>
    <definedName name="PAX_NACIONAL" localSheetId="12">'CUADRO 1.8 C'!$A$6:$T$58</definedName>
    <definedName name="PAX_NACIONAL" localSheetId="13">'CUADRO 1.9'!$A$6:$T$49</definedName>
    <definedName name="PAX_NACIONAL" localSheetId="14">'CUADRO 1.9 B'!$A$6:$T$42</definedName>
    <definedName name="PAX_NACIONAL" localSheetId="15">'CUADRO 1.9 C'!$A$6:$T$64</definedName>
    <definedName name="PAX_NACIONAL">'CUADRO 1,2'!$A$6:$N$36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<sst xmlns="http://schemas.openxmlformats.org/spreadsheetml/2006/main" count="1103" uniqueCount="339">
  <si>
    <t>Fuente: Empresas Aéreas Archivo Origen-Destino, Tráfico de Aerotaxis, Tráfico de Vuelos Charter.  *: Variación superior al 500%</t>
  </si>
  <si>
    <t xml:space="preserve">Información provisional. </t>
  </si>
  <si>
    <t>Ene - Ene 2011 / Ene - Ene 2010</t>
  </si>
  <si>
    <t>Variación Acumulada %</t>
  </si>
  <si>
    <t>Variación Mensual %</t>
  </si>
  <si>
    <t>Ene- Ene 2011</t>
  </si>
  <si>
    <t>Ene- Ene 2010</t>
  </si>
  <si>
    <t>Información acumulada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</si>
  <si>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</si>
  <si>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</si>
  <si>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</si>
  <si>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</si>
  <si>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</si>
  <si>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</si>
  <si>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</si>
  <si>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</si>
  <si>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</si>
  <si>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</si>
  <si>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Marzo</t>
  </si>
  <si>
    <t>Febrero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</si>
  <si>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</si>
  <si>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</si>
  <si>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</si>
  <si>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</si>
  <si>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</si>
  <si>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</si>
  <si>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</si>
  <si>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</si>
  <si>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</si>
  <si>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</si>
  <si>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</si>
  <si>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</si>
  <si>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</si>
  <si>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Fuente: Empresas Aéreas Archivo Tráfico por Equipo, Tráfico de Aerotaxis, Tráfico de Vuelos Charter</t>
  </si>
  <si>
    <t>Ene 2011 - Ene 2010</t>
  </si>
  <si>
    <t>Llegada</t>
  </si>
  <si>
    <t>Salida</t>
  </si>
  <si>
    <t>Cuadro 6.1B Comportamiento del transporte aéreo regular y no regular - Carga (ton)</t>
  </si>
  <si>
    <t>Otras</t>
  </si>
  <si>
    <t>Nacional de Aviacion</t>
  </si>
  <si>
    <t>Aero Apoyo</t>
  </si>
  <si>
    <t>Aeroestar Ltda</t>
  </si>
  <si>
    <t>Arall</t>
  </si>
  <si>
    <t>Aeromenegua</t>
  </si>
  <si>
    <t>Aerupia</t>
  </si>
  <si>
    <t>Aeromel</t>
  </si>
  <si>
    <t>Tari</t>
  </si>
  <si>
    <t>Alas de Colombia</t>
  </si>
  <si>
    <t>Saer</t>
  </si>
  <si>
    <t>Aerovilla</t>
  </si>
  <si>
    <t>Aerogalan</t>
  </si>
  <si>
    <t>Alpes</t>
  </si>
  <si>
    <t>Ara</t>
  </si>
  <si>
    <t>Aca</t>
  </si>
  <si>
    <t>Petroleum</t>
  </si>
  <si>
    <t>Aeroexpreso del Pacifico</t>
  </si>
  <si>
    <t>Sadelca</t>
  </si>
  <si>
    <t>Sarpa</t>
  </si>
  <si>
    <t>Taxcaldas</t>
  </si>
  <si>
    <t>Aer. Antioquia</t>
  </si>
  <si>
    <t>Searca</t>
  </si>
  <si>
    <t>Easy Fly</t>
  </si>
  <si>
    <t>Satena</t>
  </si>
  <si>
    <t>Copa Airlines Colombia</t>
  </si>
  <si>
    <t>Aires</t>
  </si>
  <si>
    <t>Avianca</t>
  </si>
  <si>
    <t>% Var.</t>
  </si>
  <si>
    <t>Ene - Ene 2010</t>
  </si>
  <si>
    <t>% PART</t>
  </si>
  <si>
    <t>Ene - Ene 2011</t>
  </si>
  <si>
    <t>Enero 2010</t>
  </si>
  <si>
    <t>Enero 2011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</si>
  <si>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</si>
  <si>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</si>
  <si>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</si>
  <si>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</si>
  <si>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</si>
  <si>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</si>
  <si>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>Tampa</t>
  </si>
  <si>
    <t>Air Colombia</t>
  </si>
  <si>
    <t>Selva</t>
  </si>
  <si>
    <t>LAS</t>
  </si>
  <si>
    <t>CV Cargo</t>
  </si>
  <si>
    <t>Aerosucre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</si>
  <si>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</si>
  <si>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</si>
  <si>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</si>
  <si>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Tiara Air</t>
  </si>
  <si>
    <t>Tame</t>
  </si>
  <si>
    <t>Dutch Antilles</t>
  </si>
  <si>
    <t>Cubana</t>
  </si>
  <si>
    <t>Lacsa</t>
  </si>
  <si>
    <t>Copa</t>
  </si>
  <si>
    <t>Aerogal</t>
  </si>
  <si>
    <t>Aeromexico</t>
  </si>
  <si>
    <t>VRG Lineas Aereas</t>
  </si>
  <si>
    <t>Jetblue</t>
  </si>
  <si>
    <t>Aerol. Argentinas</t>
  </si>
  <si>
    <t>Air Canada</t>
  </si>
  <si>
    <t>TAM</t>
  </si>
  <si>
    <t>Ocean Air</t>
  </si>
  <si>
    <t>Taca</t>
  </si>
  <si>
    <t>Lan Peru</t>
  </si>
  <si>
    <t>Delta</t>
  </si>
  <si>
    <t>Lan Chile</t>
  </si>
  <si>
    <t>Spirit Airlines</t>
  </si>
  <si>
    <t>Continental</t>
  </si>
  <si>
    <t>American</t>
  </si>
  <si>
    <t>Lufthansa</t>
  </si>
  <si>
    <t>Air France</t>
  </si>
  <si>
    <t>Iberia</t>
  </si>
  <si>
    <t>Enero - Enero 2010</t>
  </si>
  <si>
    <t>Enero - Enero 2011</t>
  </si>
  <si>
    <t>Aerolínea</t>
  </si>
  <si>
    <t>Operación Regular y no regular</t>
  </si>
  <si>
    <t>Cuadro 1.4 Pasajeros Internacionales por Empresa</t>
  </si>
  <si>
    <t>Lufthansa Cargo</t>
  </si>
  <si>
    <t>Cargolux</t>
  </si>
  <si>
    <t>Absa</t>
  </si>
  <si>
    <t>Fedex</t>
  </si>
  <si>
    <t>Mas Air</t>
  </si>
  <si>
    <t>Master Top Linhas Aereas</t>
  </si>
  <si>
    <t>Ups</t>
  </si>
  <si>
    <t>Martinair</t>
  </si>
  <si>
    <t>Cielos del Peru</t>
  </si>
  <si>
    <t>Airborne Express. Inc</t>
  </si>
  <si>
    <t>Florida West</t>
  </si>
  <si>
    <t>Linea A. Carguera de Col</t>
  </si>
  <si>
    <t>Centurion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</si>
  <si>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</si>
  <si>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</si>
  <si>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</si>
  <si>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OTRAS</t>
  </si>
  <si>
    <t>CAQ-EOH-CAQ</t>
  </si>
  <si>
    <t>EOH-BAQ-EOH</t>
  </si>
  <si>
    <t>BOG-VVC-BOG</t>
  </si>
  <si>
    <t>CLO-PSO-CLO</t>
  </si>
  <si>
    <t>CLO-TCO-CLO</t>
  </si>
  <si>
    <t>BOG-RCH-BOG</t>
  </si>
  <si>
    <t>BOG-FLA-BOG</t>
  </si>
  <si>
    <t>ADZ-BGA-ADZ</t>
  </si>
  <si>
    <t>BOG-CZU-BOG</t>
  </si>
  <si>
    <t>CLO-SMR-CLO</t>
  </si>
  <si>
    <t>ADZ-PEI-ADZ</t>
  </si>
  <si>
    <t>CUC-BGA-CUC</t>
  </si>
  <si>
    <t>EOH-PEI-EOH</t>
  </si>
  <si>
    <t>BOG-UIB-BOG</t>
  </si>
  <si>
    <t>BOG-PPN-BOG</t>
  </si>
  <si>
    <t>CTG-BGA-CTG</t>
  </si>
  <si>
    <t>CTG-PEI-CTG</t>
  </si>
  <si>
    <t>ADZ-CTG-ADZ</t>
  </si>
  <si>
    <t>BOG-AUC-BOG</t>
  </si>
  <si>
    <t>ADZ-PVA-ADZ</t>
  </si>
  <si>
    <t>BOG-IBE-BOG</t>
  </si>
  <si>
    <t>CLO-BAQ-CLO</t>
  </si>
  <si>
    <t>MDE-SMR-MDE</t>
  </si>
  <si>
    <t>EOH-MTR-EOH</t>
  </si>
  <si>
    <t>BAQ-MDE-BAQ</t>
  </si>
  <si>
    <t>BOG-EOH-BOG</t>
  </si>
  <si>
    <t>BOG-LET-BOG</t>
  </si>
  <si>
    <t>CLO-CTG-CLO</t>
  </si>
  <si>
    <t>BOG-EJA-BOG</t>
  </si>
  <si>
    <t>APO-EOH-APO</t>
  </si>
  <si>
    <t>BOG-NVA-BOG</t>
  </si>
  <si>
    <t>BOG-MZL-BOG</t>
  </si>
  <si>
    <t>ADZ-CLO-ADZ</t>
  </si>
  <si>
    <t>BOG-AXM-BOG</t>
  </si>
  <si>
    <t>BOG-PSO-BOG</t>
  </si>
  <si>
    <t>CLO-MDE-CLO</t>
  </si>
  <si>
    <t>EOH-UIB-EOH</t>
  </si>
  <si>
    <t>BOG-EYP-BOG</t>
  </si>
  <si>
    <t>ADZ-MDE-ADZ</t>
  </si>
  <si>
    <t>CTG-MDE-CTG</t>
  </si>
  <si>
    <t>BOG-VUP-BOG</t>
  </si>
  <si>
    <t>BOG-PEI-BOG</t>
  </si>
  <si>
    <t>BOG-MTR-BOG</t>
  </si>
  <si>
    <t>BOG-CUC-BOG</t>
  </si>
  <si>
    <t>BOG-ADZ-BOG</t>
  </si>
  <si>
    <t>BOG-BGA-BOG</t>
  </si>
  <si>
    <t>BOG-SMR-BOG</t>
  </si>
  <si>
    <t>BOG-BAQ-BOG</t>
  </si>
  <si>
    <t>BOG-CLO-BOG</t>
  </si>
  <si>
    <t>BOG-CTG-BOG</t>
  </si>
  <si>
    <t>BOG-MDE-BOG</t>
  </si>
  <si>
    <t xml:space="preserve">TOTAL </t>
  </si>
  <si>
    <t>RUTA</t>
  </si>
  <si>
    <t>Cuadro 1.6 Pasajeros nacionales por principales rutas</t>
  </si>
  <si>
    <t>Fuente: Empresas aéreas, archivo origen-destino, tráfico de aerotaxis, tráfico de vuelos charter.</t>
  </si>
  <si>
    <t>Información provisional . Carga: Incluye el correo.</t>
  </si>
  <si>
    <t>Cuadro 1.7 Carga nacional por principales rutas</t>
  </si>
  <si>
    <t>Fuente: Empresas Aéreas: Archivos Origen-Destno, Tráfico de Aerotaxis, Tráfico de Vuelos Charter.</t>
  </si>
  <si>
    <t>OTROS</t>
  </si>
  <si>
    <t>MDE-CUR-MDE</t>
  </si>
  <si>
    <t>CLO-AUA-CLO</t>
  </si>
  <si>
    <t>MDE-AUA-MDE</t>
  </si>
  <si>
    <t>BOG-CUR-BOG</t>
  </si>
  <si>
    <t>BOG-AUA-BOG</t>
  </si>
  <si>
    <t>BOG-HAV-BOG</t>
  </si>
  <si>
    <t>ISLAS CARIBE</t>
  </si>
  <si>
    <t>ADZ-PTY-ADZ</t>
  </si>
  <si>
    <t>BOG-SDQ-BOG</t>
  </si>
  <si>
    <t>BOG-PUJ-BOG</t>
  </si>
  <si>
    <t>BAQ-PTY-BAQ</t>
  </si>
  <si>
    <t>CTG-PTY-CTG</t>
  </si>
  <si>
    <t>BOG-SJO-BOG</t>
  </si>
  <si>
    <t>CLO-PTY-CLO</t>
  </si>
  <si>
    <t>MDE-PTY-MDE</t>
  </si>
  <si>
    <t>BOG-MEX-BOG</t>
  </si>
  <si>
    <t>BOG-PTY-BOG</t>
  </si>
  <si>
    <t>CENTRO AMÉRICA</t>
  </si>
  <si>
    <t>CLO-BCN-CLO</t>
  </si>
  <si>
    <t>BOG-BCN-BOG</t>
  </si>
  <si>
    <t>PEI-MAD-PEI</t>
  </si>
  <si>
    <t>MDE-MAD-MDE</t>
  </si>
  <si>
    <t>CLO-MAD-CLO</t>
  </si>
  <si>
    <t>BOG-FRA-BOG</t>
  </si>
  <si>
    <t>BOG-CDG-BOG</t>
  </si>
  <si>
    <t>BOG-MAD-BOG</t>
  </si>
  <si>
    <t>EUROPA</t>
  </si>
  <si>
    <t>CLO-UIO-CLO</t>
  </si>
  <si>
    <t>BOG-VLN-BOG</t>
  </si>
  <si>
    <t>MDE-CCS-MDE</t>
  </si>
  <si>
    <t>MDE-LIM-MDE</t>
  </si>
  <si>
    <t>BOG-GYE-BOG</t>
  </si>
  <si>
    <t>BOG-SAO-BOG</t>
  </si>
  <si>
    <t>MDE-UIO-MDE</t>
  </si>
  <si>
    <t>BOG-CCS-BOG</t>
  </si>
  <si>
    <t>BOG-SCL-BOG</t>
  </si>
  <si>
    <t>BOG-GRU-BOG</t>
  </si>
  <si>
    <t>BOG-UIO-BOG</t>
  </si>
  <si>
    <t>BOG-LIM-BOG</t>
  </si>
  <si>
    <t>BOG-BUE-BOG</t>
  </si>
  <si>
    <t>SURAMERICA</t>
  </si>
  <si>
    <t>AXM-FLL-AXM</t>
  </si>
  <si>
    <t>BOG-LAX-BOG</t>
  </si>
  <si>
    <t>MDE-JFK-MDE</t>
  </si>
  <si>
    <t>BOG-EWR-BOG</t>
  </si>
  <si>
    <t>BOG-ATL-BOG</t>
  </si>
  <si>
    <t>CTG-FLL-CTG</t>
  </si>
  <si>
    <t>BOG-YYZ-BOG</t>
  </si>
  <si>
    <t>BAQ-MIA-BAQ</t>
  </si>
  <si>
    <t>BOG-ORL-BOG</t>
  </si>
  <si>
    <t>MDE-FLL-MDE</t>
  </si>
  <si>
    <t>BOG-IAH-BOG</t>
  </si>
  <si>
    <t>BOG-JFK-BOG</t>
  </si>
  <si>
    <t>CLO-MIA-CLO</t>
  </si>
  <si>
    <t>BOG-FLL-BOG</t>
  </si>
  <si>
    <t>MDE-MIA-MDE</t>
  </si>
  <si>
    <t>BOG-MIA-BOG</t>
  </si>
  <si>
    <t>NORTEAMÉRICA</t>
  </si>
  <si>
    <t>Mercado - Ruta</t>
  </si>
  <si>
    <t>Cuadro 1.8 Pasajeros internacionales por principales rutas</t>
  </si>
  <si>
    <t>TRINIDAD Y TOBAGO</t>
  </si>
  <si>
    <t>CUBA</t>
  </si>
  <si>
    <t>ANTILLAS HOLANDESAS</t>
  </si>
  <si>
    <t>HONDURAS</t>
  </si>
  <si>
    <t>GUATEMALA</t>
  </si>
  <si>
    <t>EL SALVADOR</t>
  </si>
  <si>
    <t>REPUBLICA DOMINICANA</t>
  </si>
  <si>
    <t>COSTA RICA</t>
  </si>
  <si>
    <t>MEXICO</t>
  </si>
  <si>
    <t>PANAMA</t>
  </si>
  <si>
    <t>INGLATERRA</t>
  </si>
  <si>
    <t>ALEMANIA</t>
  </si>
  <si>
    <t>FRANCIA</t>
  </si>
  <si>
    <t>ESPAÑA</t>
  </si>
  <si>
    <t>BOLIVIA</t>
  </si>
  <si>
    <t>CHILE</t>
  </si>
  <si>
    <t>ARGENTINA</t>
  </si>
  <si>
    <t>VENEZUELA</t>
  </si>
  <si>
    <t>BRASIL</t>
  </si>
  <si>
    <t>PERU</t>
  </si>
  <si>
    <t>ECUADOR</t>
  </si>
  <si>
    <t>PUERTO RICO</t>
  </si>
  <si>
    <t>CANADA</t>
  </si>
  <si>
    <t>ESTADOS UNIDOS</t>
  </si>
  <si>
    <t>Mercado - País</t>
  </si>
  <si>
    <t>Cuadro 1.8B Pasajeros Internacionales por Mercado y País</t>
  </si>
  <si>
    <t>Mercado - Empresa</t>
  </si>
  <si>
    <t>Cuadro 1.8C Pasajeros Internacionales por Mercado y Empresa</t>
  </si>
  <si>
    <t>BOG-LUX-BOG</t>
  </si>
  <si>
    <t>*</t>
  </si>
  <si>
    <t>BOG-AMS-BOG</t>
  </si>
  <si>
    <t>BOG-CPQ-BOG</t>
  </si>
  <si>
    <t>Cuadro 1.9 Carga internacional por principales rutas</t>
  </si>
  <si>
    <t>BARBADOS</t>
  </si>
  <si>
    <t>LUXEMBURGO</t>
  </si>
  <si>
    <t>HOLANDA</t>
  </si>
  <si>
    <t>URUGUAY</t>
  </si>
  <si>
    <t>PARAGUAY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</si>
  <si>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</si>
  <si>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</si>
  <si>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</si>
  <si>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</si>
  <si>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</si>
  <si>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</si>
  <si>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Comportamiento del Transporte aéreo regular y no regular - Pasajeros</t>
  </si>
  <si>
    <t>Comportamiento del Transporte aéreo regular y no regular - Carga</t>
  </si>
  <si>
    <t>Carga internacional por principales rutas - Regular y no regular</t>
  </si>
  <si>
    <t>Edición</t>
  </si>
  <si>
    <t>Juan Carlos Torres Camargo</t>
  </si>
  <si>
    <t>Estadístico Grupo de Estudios Sectoriales</t>
  </si>
  <si>
    <t>juan.torres@aerocivil.gov.co</t>
  </si>
  <si>
    <t>Pasajeros Nacionales por empresa</t>
  </si>
  <si>
    <t xml:space="preserve">Carga nacional por empresa </t>
  </si>
  <si>
    <t xml:space="preserve">Pasajeros Internacionales por empresa </t>
  </si>
  <si>
    <t>Carga internacional por empresa</t>
  </si>
  <si>
    <t xml:space="preserve">Pasajeros Nacionales por principales rutas </t>
  </si>
  <si>
    <t>Carga nacional por principales rutas</t>
  </si>
  <si>
    <t xml:space="preserve">Pasajeros internacionales por principales rutas </t>
  </si>
  <si>
    <t>Pasajeros internacionales por mercado y país</t>
  </si>
  <si>
    <t>Pasajeros internacionales por mercado y empresa</t>
  </si>
  <si>
    <t>Carga internacional  por mercado y país</t>
  </si>
  <si>
    <t>Carga internacional  por mercado y empresa</t>
  </si>
  <si>
    <t>Boletín Origen-Destino Enero 2011</t>
  </si>
  <si>
    <t>Novedades.:</t>
  </si>
  <si>
    <t>A partir del mes de enero de 2011, el boletín de origen-destino, contendrá información de transporte regular y transporte no regular.</t>
  </si>
  <si>
    <t>La fuente de la información de este boletín son las empresas aéreas, por medio de los archivos de origen-destino, tráfico de aerotaxis y tráfico de vuelos charter.</t>
  </si>
  <si>
    <t>Transporte Regular: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</si>
  <si>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</si>
  <si>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</si>
  <si>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</si>
  <si>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Novedades</t>
  </si>
  <si>
    <t>Novedades y conceptos importantes para la interpretación de la información.</t>
  </si>
  <si>
    <t xml:space="preserve">Cuadro 1.2 </t>
  </si>
  <si>
    <t>Cuadro 1.3</t>
  </si>
  <si>
    <t>Cuadro 1.4</t>
  </si>
  <si>
    <t>Cuadro 1.5</t>
  </si>
  <si>
    <t>Cuadro 1.6</t>
  </si>
  <si>
    <t xml:space="preserve">Cuadro 1.7 </t>
  </si>
  <si>
    <t>Cuadro 1.8</t>
  </si>
  <si>
    <t>Cuadro 1.8B</t>
  </si>
  <si>
    <t>Cuadro 1.8C</t>
  </si>
  <si>
    <t>Cuadro 1.9</t>
  </si>
  <si>
    <t>Cuadro 1.9C</t>
  </si>
  <si>
    <t>Cuadro 1.9B</t>
  </si>
  <si>
    <t>Comprende la operación comercial sujeta a horarios e itinerarios. Las empresas reportan esta operación conforme al contrato de transporte y la red de rutas de la empresa en el archivo origen-destino.</t>
  </si>
  <si>
    <t xml:space="preserve">Cuadro 1.1A </t>
  </si>
  <si>
    <t xml:space="preserve">Cuadro 1.1B 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</si>
</sst>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</numFmts>
  <fonts count="12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Century Gothic"/>
      <family val="2"/>
    </font>
    <font>
      <sz val="12"/>
      <name val="Courier"/>
      <family val="3"/>
    </font>
    <font>
      <b/>
      <sz val="12"/>
      <name val="Courier"/>
      <family val="3"/>
    </font>
    <font>
      <sz val="10"/>
      <color indexed="12"/>
      <name val="Century Gothic"/>
      <family val="2"/>
    </font>
    <font>
      <b/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b/>
      <sz val="11"/>
      <name val="Century Gothic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2"/>
      <color indexed="18"/>
      <name val="Arial"/>
      <family val="2"/>
    </font>
    <font>
      <b/>
      <sz val="11"/>
      <color indexed="48"/>
      <name val="Arial"/>
      <family val="2"/>
    </font>
    <font>
      <sz val="11"/>
      <color indexed="18"/>
      <name val="Arial"/>
      <family val="2"/>
    </font>
    <font>
      <u val="single"/>
      <sz val="10"/>
      <color indexed="12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36"/>
      <name val="Century Gothic"/>
      <family val="2"/>
    </font>
    <font>
      <b/>
      <sz val="10"/>
      <color indexed="49"/>
      <name val="Century Gothic"/>
      <family val="2"/>
    </font>
    <font>
      <b/>
      <sz val="10"/>
      <color indexed="56"/>
      <name val="Century Gothic"/>
      <family val="2"/>
    </font>
    <font>
      <b/>
      <sz val="18"/>
      <color indexed="11"/>
      <name val="Arial"/>
      <family val="2"/>
    </font>
    <font>
      <sz val="10"/>
      <color indexed="8"/>
      <name val="Arial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56"/>
      <name val="Arial"/>
      <family val="2"/>
    </font>
    <font>
      <b/>
      <sz val="19"/>
      <color indexed="56"/>
      <name val="Arial"/>
      <family val="2"/>
    </font>
    <font>
      <b/>
      <u val="single"/>
      <sz val="20"/>
      <color indexed="56"/>
      <name val="Arial"/>
      <family val="2"/>
    </font>
    <font>
      <b/>
      <sz val="20"/>
      <color indexed="56"/>
      <name val="Arial"/>
      <family val="2"/>
    </font>
    <font>
      <b/>
      <sz val="18"/>
      <color indexed="56"/>
      <name val="Arial"/>
      <family val="2"/>
    </font>
    <font>
      <b/>
      <u val="single"/>
      <sz val="20"/>
      <color indexed="16"/>
      <name val="Century Gothic"/>
      <family val="2"/>
    </font>
    <font>
      <sz val="10"/>
      <color indexed="56"/>
      <name val="Century Gothic"/>
      <family val="2"/>
    </font>
    <font>
      <b/>
      <sz val="12"/>
      <color indexed="56"/>
      <name val="Century Gothic"/>
      <family val="2"/>
    </font>
    <font>
      <sz val="13"/>
      <color indexed="56"/>
      <name val="Century Gothic"/>
      <family val="2"/>
    </font>
    <font>
      <sz val="11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7" tint="-0.24997000396251678"/>
      <name val="Century Gothic"/>
      <family val="2"/>
    </font>
    <font>
      <b/>
      <sz val="10"/>
      <color theme="8" tint="-0.24997000396251678"/>
      <name val="Century Gothic"/>
      <family val="2"/>
    </font>
    <font>
      <b/>
      <sz val="10"/>
      <color theme="3"/>
      <name val="Century Gothic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rgb="FF002060"/>
      <name val="Arial"/>
      <family val="2"/>
    </font>
    <font>
      <b/>
      <sz val="19"/>
      <color rgb="FF002060"/>
      <name val="Arial"/>
      <family val="2"/>
    </font>
    <font>
      <b/>
      <sz val="20"/>
      <color rgb="FF002060"/>
      <name val="Arial"/>
      <family val="2"/>
    </font>
    <font>
      <b/>
      <sz val="18"/>
      <color rgb="FF002060"/>
      <name val="Arial"/>
      <family val="2"/>
    </font>
    <font>
      <b/>
      <u val="single"/>
      <sz val="20"/>
      <color theme="5" tint="-0.4999699890613556"/>
      <name val="Century Gothic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sz val="11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b/>
      <sz val="18"/>
      <color theme="6" tint="0.39998000860214233"/>
      <name val="Arial"/>
      <family val="2"/>
    </font>
    <font>
      <b/>
      <u val="single"/>
      <sz val="2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2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double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double"/>
      <top style="thin"/>
      <bottom style="thick"/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ck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0" applyNumberFormat="0" applyBorder="0" applyAlignment="0" applyProtection="0"/>
    <xf numFmtId="0" fontId="91" fillId="21" borderId="1" applyNumberFormat="0" applyAlignment="0" applyProtection="0"/>
    <xf numFmtId="0" fontId="92" fillId="22" borderId="2" applyNumberFormat="0" applyAlignment="0" applyProtection="0"/>
    <xf numFmtId="0" fontId="93" fillId="0" borderId="3" applyNumberFormat="0" applyFill="0" applyAlignment="0" applyProtection="0"/>
    <xf numFmtId="0" fontId="94" fillId="0" borderId="0" applyNumberFormat="0" applyFill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95" fillId="29" borderId="1" applyNumberFormat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6" fillId="0" borderId="0">
      <alignment/>
      <protection/>
    </xf>
    <xf numFmtId="0" fontId="99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0" fillId="21" borderId="5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0" borderId="7" applyNumberFormat="0" applyFill="0" applyAlignment="0" applyProtection="0"/>
    <xf numFmtId="0" fontId="94" fillId="0" borderId="8" applyNumberFormat="0" applyFill="0" applyAlignment="0" applyProtection="0"/>
    <xf numFmtId="0" fontId="106" fillId="0" borderId="9" applyNumberFormat="0" applyFill="0" applyAlignment="0" applyProtection="0"/>
  </cellStyleXfs>
  <cellXfs count="624">
    <xf numFmtId="0" fontId="0" fillId="0" borderId="0" xfId="0" applyFont="1" applyAlignment="1">
      <alignment/>
    </xf>
    <xf numFmtId="37" fontId="3" fillId="0" borderId="0" xfId="59" applyFont="1">
      <alignment/>
      <protection/>
    </xf>
    <xf numFmtId="4" fontId="3" fillId="0" borderId="0" xfId="59" applyNumberFormat="1" applyFont="1">
      <alignment/>
      <protection/>
    </xf>
    <xf numFmtId="37" fontId="3" fillId="0" borderId="0" xfId="59" applyFont="1" applyFill="1">
      <alignment/>
      <protection/>
    </xf>
    <xf numFmtId="2" fontId="3" fillId="0" borderId="0" xfId="59" applyNumberFormat="1" applyFont="1" applyFill="1">
      <alignment/>
      <protection/>
    </xf>
    <xf numFmtId="37" fontId="3" fillId="33" borderId="0" xfId="59" applyFont="1" applyFill="1">
      <alignment/>
      <protection/>
    </xf>
    <xf numFmtId="0" fontId="4" fillId="33" borderId="0" xfId="61" applyNumberFormat="1" applyFont="1" applyFill="1" applyBorder="1">
      <alignment/>
      <protection/>
    </xf>
    <xf numFmtId="39" fontId="5" fillId="33" borderId="0" xfId="59" applyNumberFormat="1" applyFont="1" applyFill="1" applyBorder="1" applyProtection="1">
      <alignment/>
      <protection/>
    </xf>
    <xf numFmtId="37" fontId="5" fillId="33" borderId="0" xfId="59" applyFont="1" applyFill="1" applyBorder="1">
      <alignment/>
      <protection/>
    </xf>
    <xf numFmtId="2" fontId="6" fillId="34" borderId="10" xfId="59" applyNumberFormat="1" applyFont="1" applyFill="1" applyBorder="1" applyAlignment="1" applyProtection="1">
      <alignment horizontal="right" indent="1"/>
      <protection/>
    </xf>
    <xf numFmtId="2" fontId="6" fillId="0" borderId="11" xfId="59" applyNumberFormat="1" applyFont="1" applyFill="1" applyBorder="1" applyAlignment="1" applyProtection="1">
      <alignment horizontal="center"/>
      <protection/>
    </xf>
    <xf numFmtId="2" fontId="6" fillId="0" borderId="12" xfId="59" applyNumberFormat="1" applyFont="1" applyFill="1" applyBorder="1" applyAlignment="1" applyProtection="1">
      <alignment horizontal="center"/>
      <protection/>
    </xf>
    <xf numFmtId="2" fontId="6" fillId="0" borderId="13" xfId="59" applyNumberFormat="1" applyFont="1" applyFill="1" applyBorder="1" applyAlignment="1" applyProtection="1">
      <alignment horizontal="center"/>
      <protection/>
    </xf>
    <xf numFmtId="2" fontId="6" fillId="0" borderId="14" xfId="59" applyNumberFormat="1" applyFont="1" applyFill="1" applyBorder="1" applyAlignment="1" applyProtection="1">
      <alignment horizontal="center"/>
      <protection/>
    </xf>
    <xf numFmtId="2" fontId="6" fillId="0" borderId="12" xfId="59" applyNumberFormat="1" applyFont="1" applyFill="1" applyBorder="1" applyAlignment="1" applyProtection="1">
      <alignment horizontal="right" indent="1"/>
      <protection/>
    </xf>
    <xf numFmtId="2" fontId="6" fillId="0" borderId="14" xfId="59" applyNumberFormat="1" applyFont="1" applyFill="1" applyBorder="1" applyAlignment="1" applyProtection="1">
      <alignment horizontal="right" indent="1"/>
      <protection/>
    </xf>
    <xf numFmtId="37" fontId="5" fillId="0" borderId="11" xfId="59" applyFont="1" applyFill="1" applyBorder="1" applyAlignment="1" applyProtection="1">
      <alignment horizontal="left"/>
      <protection/>
    </xf>
    <xf numFmtId="37" fontId="7" fillId="0" borderId="14" xfId="59" applyFont="1" applyFill="1" applyBorder="1" applyAlignment="1" applyProtection="1">
      <alignment horizontal="left"/>
      <protection/>
    </xf>
    <xf numFmtId="2" fontId="6" fillId="34" borderId="15" xfId="59" applyNumberFormat="1" applyFont="1" applyFill="1" applyBorder="1">
      <alignment/>
      <protection/>
    </xf>
    <xf numFmtId="2" fontId="6" fillId="0" borderId="0" xfId="59" applyNumberFormat="1" applyFont="1" applyFill="1" applyBorder="1" applyAlignment="1" applyProtection="1">
      <alignment horizontal="right" indent="1"/>
      <protection/>
    </xf>
    <xf numFmtId="2" fontId="6" fillId="0" borderId="16" xfId="59" applyNumberFormat="1" applyFont="1" applyFill="1" applyBorder="1" applyAlignment="1" applyProtection="1">
      <alignment horizontal="right" indent="1"/>
      <protection/>
    </xf>
    <xf numFmtId="2" fontId="6" fillId="0" borderId="17" xfId="59" applyNumberFormat="1" applyFont="1" applyFill="1" applyBorder="1" applyAlignment="1" applyProtection="1">
      <alignment horizontal="right" indent="1"/>
      <protection/>
    </xf>
    <xf numFmtId="2" fontId="6" fillId="0" borderId="18" xfId="59" applyNumberFormat="1" applyFont="1" applyFill="1" applyBorder="1" applyAlignment="1" applyProtection="1">
      <alignment horizontal="right" indent="1"/>
      <protection/>
    </xf>
    <xf numFmtId="2" fontId="6" fillId="0" borderId="0" xfId="59" applyNumberFormat="1" applyFont="1" applyFill="1" applyBorder="1" applyProtection="1">
      <alignment/>
      <protection/>
    </xf>
    <xf numFmtId="2" fontId="6" fillId="0" borderId="16" xfId="59" applyNumberFormat="1" applyFont="1" applyFill="1" applyBorder="1" applyProtection="1">
      <alignment/>
      <protection/>
    </xf>
    <xf numFmtId="2" fontId="6" fillId="0" borderId="18" xfId="59" applyNumberFormat="1" applyFont="1" applyFill="1" applyBorder="1" applyProtection="1">
      <alignment/>
      <protection/>
    </xf>
    <xf numFmtId="37" fontId="5" fillId="0" borderId="0" xfId="59" applyFont="1" applyFill="1" applyBorder="1" applyAlignment="1" applyProtection="1">
      <alignment horizontal="left"/>
      <protection/>
    </xf>
    <xf numFmtId="37" fontId="8" fillId="0" borderId="18" xfId="59" applyFont="1" applyFill="1" applyBorder="1" applyAlignment="1" applyProtection="1">
      <alignment horizontal="left"/>
      <protection/>
    </xf>
    <xf numFmtId="2" fontId="6" fillId="34" borderId="19" xfId="59" applyNumberFormat="1" applyFont="1" applyFill="1" applyBorder="1">
      <alignment/>
      <protection/>
    </xf>
    <xf numFmtId="2" fontId="6" fillId="0" borderId="20" xfId="59" applyNumberFormat="1" applyFont="1" applyFill="1" applyBorder="1" applyAlignment="1" applyProtection="1">
      <alignment horizontal="right" indent="1"/>
      <protection/>
    </xf>
    <xf numFmtId="2" fontId="6" fillId="0" borderId="21" xfId="59" applyNumberFormat="1" applyFont="1" applyFill="1" applyBorder="1" applyAlignment="1" applyProtection="1">
      <alignment horizontal="right" indent="1"/>
      <protection/>
    </xf>
    <xf numFmtId="2" fontId="6" fillId="0" borderId="22" xfId="59" applyNumberFormat="1" applyFont="1" applyFill="1" applyBorder="1" applyAlignment="1" applyProtection="1">
      <alignment horizontal="right" indent="1"/>
      <protection/>
    </xf>
    <xf numFmtId="2" fontId="6" fillId="0" borderId="23" xfId="59" applyNumberFormat="1" applyFont="1" applyFill="1" applyBorder="1" applyAlignment="1" applyProtection="1">
      <alignment horizontal="right" indent="1"/>
      <protection/>
    </xf>
    <xf numFmtId="2" fontId="6" fillId="0" borderId="20" xfId="59" applyNumberFormat="1" applyFont="1" applyFill="1" applyBorder="1" applyProtection="1">
      <alignment/>
      <protection/>
    </xf>
    <xf numFmtId="2" fontId="6" fillId="0" borderId="21" xfId="59" applyNumberFormat="1" applyFont="1" applyFill="1" applyBorder="1" applyProtection="1">
      <alignment/>
      <protection/>
    </xf>
    <xf numFmtId="2" fontId="6" fillId="0" borderId="23" xfId="59" applyNumberFormat="1" applyFont="1" applyFill="1" applyBorder="1" applyProtection="1">
      <alignment/>
      <protection/>
    </xf>
    <xf numFmtId="37" fontId="3" fillId="0" borderId="20" xfId="59" applyFont="1" applyFill="1" applyBorder="1">
      <alignment/>
      <protection/>
    </xf>
    <xf numFmtId="37" fontId="9" fillId="0" borderId="23" xfId="59" applyFont="1" applyFill="1" applyBorder="1" applyAlignment="1" applyProtection="1">
      <alignment horizontal="left"/>
      <protection/>
    </xf>
    <xf numFmtId="2" fontId="6" fillId="34" borderId="15" xfId="59" applyNumberFormat="1" applyFont="1" applyFill="1" applyBorder="1" applyAlignment="1" applyProtection="1">
      <alignment horizontal="right" indent="1"/>
      <protection/>
    </xf>
    <xf numFmtId="2" fontId="6" fillId="0" borderId="0" xfId="59" applyNumberFormat="1" applyFont="1" applyFill="1" applyBorder="1" applyAlignment="1" applyProtection="1">
      <alignment horizontal="center"/>
      <protection/>
    </xf>
    <xf numFmtId="2" fontId="6" fillId="0" borderId="16" xfId="59" applyNumberFormat="1" applyFont="1" applyFill="1" applyBorder="1" applyAlignment="1" applyProtection="1">
      <alignment horizontal="center"/>
      <protection/>
    </xf>
    <xf numFmtId="2" fontId="6" fillId="0" borderId="17" xfId="59" applyNumberFormat="1" applyFont="1" applyFill="1" applyBorder="1" applyAlignment="1" applyProtection="1">
      <alignment horizontal="center"/>
      <protection/>
    </xf>
    <xf numFmtId="2" fontId="6" fillId="0" borderId="18" xfId="59" applyNumberFormat="1" applyFont="1" applyFill="1" applyBorder="1" applyAlignment="1" applyProtection="1">
      <alignment horizontal="center"/>
      <protection/>
    </xf>
    <xf numFmtId="37" fontId="3" fillId="0" borderId="0" xfId="59" applyFont="1" applyFill="1" applyBorder="1">
      <alignment/>
      <protection/>
    </xf>
    <xf numFmtId="37" fontId="6" fillId="34" borderId="24" xfId="59" applyFont="1" applyFill="1" applyBorder="1">
      <alignment/>
      <protection/>
    </xf>
    <xf numFmtId="37" fontId="3" fillId="0" borderId="25" xfId="59" applyFont="1" applyFill="1" applyBorder="1" applyProtection="1">
      <alignment/>
      <protection/>
    </xf>
    <xf numFmtId="37" fontId="3" fillId="0" borderId="26" xfId="59" applyFont="1" applyFill="1" applyBorder="1" applyProtection="1">
      <alignment/>
      <protection/>
    </xf>
    <xf numFmtId="37" fontId="3" fillId="0" borderId="27" xfId="59" applyFont="1" applyFill="1" applyBorder="1" applyProtection="1">
      <alignment/>
      <protection/>
    </xf>
    <xf numFmtId="37" fontId="3" fillId="0" borderId="26" xfId="59" applyFont="1" applyFill="1" applyBorder="1" applyAlignment="1" applyProtection="1">
      <alignment horizontal="right"/>
      <protection/>
    </xf>
    <xf numFmtId="37" fontId="3" fillId="0" borderId="28" xfId="59" applyFont="1" applyFill="1" applyBorder="1" applyAlignment="1" applyProtection="1">
      <alignment horizontal="right"/>
      <protection/>
    </xf>
    <xf numFmtId="37" fontId="3" fillId="0" borderId="25" xfId="59" applyFont="1" applyFill="1" applyBorder="1" applyAlignment="1" applyProtection="1">
      <alignment horizontal="right"/>
      <protection/>
    </xf>
    <xf numFmtId="37" fontId="5" fillId="0" borderId="25" xfId="59" applyFont="1" applyFill="1" applyBorder="1" applyAlignment="1" applyProtection="1">
      <alignment horizontal="left"/>
      <protection/>
    </xf>
    <xf numFmtId="37" fontId="8" fillId="0" borderId="28" xfId="59" applyFont="1" applyFill="1" applyBorder="1" applyAlignment="1" applyProtection="1">
      <alignment horizontal="left"/>
      <protection/>
    </xf>
    <xf numFmtId="3" fontId="6" fillId="34" borderId="19" xfId="59" applyNumberFormat="1" applyFont="1" applyFill="1" applyBorder="1" applyAlignment="1">
      <alignment horizontal="right"/>
      <protection/>
    </xf>
    <xf numFmtId="3" fontId="3" fillId="0" borderId="20" xfId="59" applyNumberFormat="1" applyFont="1" applyFill="1" applyBorder="1" applyAlignment="1">
      <alignment horizontal="right"/>
      <protection/>
    </xf>
    <xf numFmtId="3" fontId="3" fillId="0" borderId="21" xfId="59" applyNumberFormat="1" applyFont="1" applyFill="1" applyBorder="1" applyAlignment="1">
      <alignment horizontal="right"/>
      <protection/>
    </xf>
    <xf numFmtId="3" fontId="3" fillId="0" borderId="22" xfId="59" applyNumberFormat="1" applyFont="1" applyFill="1" applyBorder="1" applyAlignment="1">
      <alignment horizontal="right"/>
      <protection/>
    </xf>
    <xf numFmtId="3" fontId="3" fillId="0" borderId="23" xfId="59" applyNumberFormat="1" applyFont="1" applyFill="1" applyBorder="1" applyAlignment="1">
      <alignment horizontal="right"/>
      <protection/>
    </xf>
    <xf numFmtId="3" fontId="3" fillId="0" borderId="29" xfId="59" applyNumberFormat="1" applyFont="1" applyFill="1" applyBorder="1" applyAlignment="1">
      <alignment horizontal="right"/>
      <protection/>
    </xf>
    <xf numFmtId="37" fontId="10" fillId="0" borderId="0" xfId="59" applyFont="1" applyFill="1" applyBorder="1" applyAlignment="1" applyProtection="1">
      <alignment horizontal="left"/>
      <protection/>
    </xf>
    <xf numFmtId="37" fontId="11" fillId="0" borderId="18" xfId="59" applyFont="1" applyFill="1" applyBorder="1" applyAlignment="1" applyProtection="1">
      <alignment horizontal="left"/>
      <protection/>
    </xf>
    <xf numFmtId="3" fontId="6" fillId="34" borderId="15" xfId="59" applyNumberFormat="1" applyFont="1" applyFill="1" applyBorder="1" applyAlignment="1">
      <alignment horizontal="right"/>
      <protection/>
    </xf>
    <xf numFmtId="3" fontId="3" fillId="0" borderId="0" xfId="59" applyNumberFormat="1" applyFont="1" applyFill="1" applyBorder="1" applyAlignment="1">
      <alignment horizontal="right"/>
      <protection/>
    </xf>
    <xf numFmtId="3" fontId="3" fillId="0" borderId="16" xfId="59" applyNumberFormat="1" applyFont="1" applyFill="1" applyBorder="1" applyAlignment="1">
      <alignment horizontal="right"/>
      <protection/>
    </xf>
    <xf numFmtId="3" fontId="3" fillId="0" borderId="17" xfId="59" applyNumberFormat="1" applyFont="1" applyFill="1" applyBorder="1" applyAlignment="1">
      <alignment horizontal="right"/>
      <protection/>
    </xf>
    <xf numFmtId="3" fontId="3" fillId="0" borderId="18" xfId="59" applyNumberFormat="1" applyFont="1" applyFill="1" applyBorder="1" applyAlignment="1">
      <alignment horizontal="right"/>
      <protection/>
    </xf>
    <xf numFmtId="37" fontId="12" fillId="0" borderId="28" xfId="59" applyFont="1" applyFill="1" applyBorder="1" applyAlignment="1" applyProtection="1">
      <alignment horizontal="left"/>
      <protection/>
    </xf>
    <xf numFmtId="37" fontId="6" fillId="34" borderId="15" xfId="59" applyFont="1" applyFill="1" applyBorder="1">
      <alignment/>
      <protection/>
    </xf>
    <xf numFmtId="37" fontId="3" fillId="0" borderId="0" xfId="59" applyFont="1" applyFill="1" applyBorder="1" applyProtection="1">
      <alignment/>
      <protection/>
    </xf>
    <xf numFmtId="37" fontId="3" fillId="0" borderId="16" xfId="59" applyFont="1" applyFill="1" applyBorder="1" applyProtection="1">
      <alignment/>
      <protection/>
    </xf>
    <xf numFmtId="37" fontId="3" fillId="0" borderId="17" xfId="59" applyFont="1" applyFill="1" applyBorder="1" applyProtection="1">
      <alignment/>
      <protection/>
    </xf>
    <xf numFmtId="37" fontId="3" fillId="0" borderId="16" xfId="59" applyFont="1" applyFill="1" applyBorder="1" applyAlignment="1" applyProtection="1">
      <alignment horizontal="right"/>
      <protection/>
    </xf>
    <xf numFmtId="37" fontId="3" fillId="0" borderId="18" xfId="59" applyFont="1" applyFill="1" applyBorder="1" applyAlignment="1" applyProtection="1">
      <alignment horizontal="right"/>
      <protection/>
    </xf>
    <xf numFmtId="3" fontId="3" fillId="0" borderId="0" xfId="59" applyNumberFormat="1" applyFont="1" applyFill="1" applyBorder="1">
      <alignment/>
      <protection/>
    </xf>
    <xf numFmtId="3" fontId="3" fillId="0" borderId="16" xfId="59" applyNumberFormat="1" applyFont="1" applyFill="1" applyBorder="1">
      <alignment/>
      <protection/>
    </xf>
    <xf numFmtId="37" fontId="6" fillId="0" borderId="0" xfId="59" applyFont="1" applyFill="1" applyBorder="1" applyAlignment="1" applyProtection="1">
      <alignment horizontal="left"/>
      <protection/>
    </xf>
    <xf numFmtId="37" fontId="13" fillId="0" borderId="18" xfId="59" applyFont="1" applyFill="1" applyBorder="1" applyAlignment="1" applyProtection="1">
      <alignment vertical="center"/>
      <protection/>
    </xf>
    <xf numFmtId="3" fontId="3" fillId="0" borderId="25" xfId="59" applyNumberFormat="1" applyFont="1" applyFill="1" applyBorder="1">
      <alignment/>
      <protection/>
    </xf>
    <xf numFmtId="3" fontId="3" fillId="0" borderId="26" xfId="59" applyNumberFormat="1" applyFont="1" applyFill="1" applyBorder="1">
      <alignment/>
      <protection/>
    </xf>
    <xf numFmtId="3" fontId="3" fillId="0" borderId="28" xfId="59" applyNumberFormat="1" applyFont="1" applyFill="1" applyBorder="1" applyAlignment="1">
      <alignment horizontal="right"/>
      <protection/>
    </xf>
    <xf numFmtId="37" fontId="6" fillId="0" borderId="25" xfId="59" applyFont="1" applyFill="1" applyBorder="1" applyAlignment="1" applyProtection="1">
      <alignment horizontal="left"/>
      <protection/>
    </xf>
    <xf numFmtId="37" fontId="6" fillId="0" borderId="28" xfId="59" applyFont="1" applyFill="1" applyBorder="1" applyAlignment="1">
      <alignment vertical="center"/>
      <protection/>
    </xf>
    <xf numFmtId="37" fontId="3" fillId="34" borderId="15" xfId="59" applyFont="1" applyFill="1" applyBorder="1">
      <alignment/>
      <protection/>
    </xf>
    <xf numFmtId="37" fontId="6" fillId="0" borderId="0" xfId="59" applyFont="1" applyFill="1" applyBorder="1" applyProtection="1">
      <alignment/>
      <protection/>
    </xf>
    <xf numFmtId="37" fontId="6" fillId="0" borderId="16" xfId="59" applyFont="1" applyFill="1" applyBorder="1" applyProtection="1">
      <alignment/>
      <protection/>
    </xf>
    <xf numFmtId="37" fontId="6" fillId="0" borderId="17" xfId="59" applyFont="1" applyFill="1" applyBorder="1" applyProtection="1">
      <alignment/>
      <protection/>
    </xf>
    <xf numFmtId="37" fontId="6" fillId="0" borderId="16" xfId="59" applyFont="1" applyFill="1" applyBorder="1" applyAlignment="1" applyProtection="1">
      <alignment horizontal="right"/>
      <protection/>
    </xf>
    <xf numFmtId="37" fontId="6" fillId="0" borderId="18" xfId="59" applyFont="1" applyFill="1" applyBorder="1" applyAlignment="1" applyProtection="1">
      <alignment horizontal="right"/>
      <protection/>
    </xf>
    <xf numFmtId="3" fontId="6" fillId="0" borderId="16" xfId="59" applyNumberFormat="1" applyFont="1" applyFill="1" applyBorder="1" applyAlignment="1">
      <alignment horizontal="right"/>
      <protection/>
    </xf>
    <xf numFmtId="3" fontId="6" fillId="0" borderId="18" xfId="59" applyNumberFormat="1" applyFont="1" applyFill="1" applyBorder="1" applyAlignment="1">
      <alignment horizontal="right"/>
      <protection/>
    </xf>
    <xf numFmtId="3" fontId="6" fillId="0" borderId="0" xfId="59" applyNumberFormat="1" applyFont="1" applyFill="1" applyBorder="1">
      <alignment/>
      <protection/>
    </xf>
    <xf numFmtId="3" fontId="6" fillId="0" borderId="16" xfId="59" applyNumberFormat="1" applyFont="1" applyFill="1" applyBorder="1">
      <alignment/>
      <protection/>
    </xf>
    <xf numFmtId="37" fontId="107" fillId="0" borderId="0" xfId="59" applyFont="1">
      <alignment/>
      <protection/>
    </xf>
    <xf numFmtId="37" fontId="108" fillId="0" borderId="0" xfId="59" applyFont="1">
      <alignment/>
      <protection/>
    </xf>
    <xf numFmtId="37" fontId="109" fillId="0" borderId="0" xfId="59" applyFont="1">
      <alignment/>
      <protection/>
    </xf>
    <xf numFmtId="37" fontId="16" fillId="0" borderId="0" xfId="59" applyFont="1">
      <alignment/>
      <protection/>
    </xf>
    <xf numFmtId="37" fontId="6" fillId="0" borderId="0" xfId="59" applyFont="1">
      <alignment/>
      <protection/>
    </xf>
    <xf numFmtId="37" fontId="3" fillId="0" borderId="18" xfId="59" applyFont="1" applyFill="1" applyBorder="1" applyProtection="1">
      <alignment/>
      <protection/>
    </xf>
    <xf numFmtId="37" fontId="5" fillId="0" borderId="0" xfId="59" applyFont="1">
      <alignment/>
      <protection/>
    </xf>
    <xf numFmtId="37" fontId="13" fillId="0" borderId="0" xfId="59" applyFont="1">
      <alignment/>
      <protection/>
    </xf>
    <xf numFmtId="37" fontId="17" fillId="35" borderId="30" xfId="59" applyFont="1" applyFill="1" applyBorder="1" applyAlignment="1" applyProtection="1">
      <alignment horizontal="center"/>
      <protection/>
    </xf>
    <xf numFmtId="37" fontId="17" fillId="35" borderId="31" xfId="59" applyFont="1" applyFill="1" applyBorder="1" applyAlignment="1" applyProtection="1">
      <alignment horizontal="center"/>
      <protection/>
    </xf>
    <xf numFmtId="37" fontId="17" fillId="35" borderId="32" xfId="59" applyFont="1" applyFill="1" applyBorder="1" applyAlignment="1" applyProtection="1">
      <alignment horizontal="center"/>
      <protection/>
    </xf>
    <xf numFmtId="37" fontId="17" fillId="35" borderId="33" xfId="59" applyFont="1" applyFill="1" applyBorder="1" applyAlignment="1" applyProtection="1">
      <alignment horizontal="center"/>
      <protection/>
    </xf>
    <xf numFmtId="37" fontId="17" fillId="35" borderId="34" xfId="59" applyFont="1" applyFill="1" applyBorder="1" applyAlignment="1" applyProtection="1">
      <alignment horizontal="center"/>
      <protection/>
    </xf>
    <xf numFmtId="37" fontId="17" fillId="35" borderId="13" xfId="59" applyFont="1" applyFill="1" applyBorder="1" applyAlignment="1">
      <alignment horizontal="centerContinuous"/>
      <protection/>
    </xf>
    <xf numFmtId="37" fontId="17" fillId="35" borderId="14" xfId="59" applyFont="1" applyFill="1" applyBorder="1" applyAlignment="1" applyProtection="1">
      <alignment horizontal="centerContinuous"/>
      <protection/>
    </xf>
    <xf numFmtId="37" fontId="19" fillId="35" borderId="35" xfId="59" applyFont="1" applyFill="1" applyBorder="1" applyAlignment="1">
      <alignment horizontal="centerContinuous" vertical="center"/>
      <protection/>
    </xf>
    <xf numFmtId="37" fontId="19" fillId="35" borderId="0" xfId="59" applyFont="1" applyFill="1" applyBorder="1" applyAlignment="1" applyProtection="1">
      <alignment horizontal="center" vertical="center"/>
      <protection/>
    </xf>
    <xf numFmtId="37" fontId="19" fillId="35" borderId="11" xfId="59" applyFont="1" applyFill="1" applyBorder="1" applyAlignment="1" applyProtection="1">
      <alignment vertical="center"/>
      <protection/>
    </xf>
    <xf numFmtId="37" fontId="19" fillId="35" borderId="14" xfId="59" applyFont="1" applyFill="1" applyBorder="1" applyAlignment="1" applyProtection="1">
      <alignment vertical="center"/>
      <protection/>
    </xf>
    <xf numFmtId="37" fontId="21" fillId="35" borderId="17" xfId="59" applyFont="1" applyFill="1" applyBorder="1">
      <alignment/>
      <protection/>
    </xf>
    <xf numFmtId="37" fontId="21" fillId="35" borderId="18" xfId="59" applyFont="1" applyFill="1" applyBorder="1">
      <alignment/>
      <protection/>
    </xf>
    <xf numFmtId="37" fontId="21" fillId="35" borderId="36" xfId="59" applyFont="1" applyFill="1" applyBorder="1">
      <alignment/>
      <protection/>
    </xf>
    <xf numFmtId="37" fontId="21" fillId="35" borderId="37" xfId="59" applyFont="1" applyFill="1" applyBorder="1">
      <alignment/>
      <protection/>
    </xf>
    <xf numFmtId="37" fontId="3" fillId="35" borderId="13" xfId="59" applyFont="1" applyFill="1" applyBorder="1">
      <alignment/>
      <protection/>
    </xf>
    <xf numFmtId="37" fontId="19" fillId="35" borderId="11" xfId="59" applyFont="1" applyFill="1" applyBorder="1" applyAlignment="1">
      <alignment vertical="center"/>
      <protection/>
    </xf>
    <xf numFmtId="37" fontId="19" fillId="35" borderId="14" xfId="59" applyFont="1" applyFill="1" applyBorder="1" applyAlignment="1">
      <alignment vertical="center"/>
      <protection/>
    </xf>
    <xf numFmtId="37" fontId="24" fillId="36" borderId="38" xfId="45" applyNumberFormat="1" applyFont="1" applyFill="1" applyBorder="1" applyAlignment="1" applyProtection="1">
      <alignment horizontal="center"/>
      <protection/>
    </xf>
    <xf numFmtId="0" fontId="3" fillId="33" borderId="0" xfId="61" applyNumberFormat="1" applyFont="1" applyFill="1" applyBorder="1">
      <alignment/>
      <protection/>
    </xf>
    <xf numFmtId="39" fontId="5" fillId="0" borderId="0" xfId="59" applyNumberFormat="1" applyFont="1" applyFill="1" applyBorder="1" applyProtection="1">
      <alignment/>
      <protection/>
    </xf>
    <xf numFmtId="2" fontId="6" fillId="34" borderId="39" xfId="59" applyNumberFormat="1" applyFont="1" applyFill="1" applyBorder="1" applyAlignment="1" applyProtection="1">
      <alignment horizontal="right" indent="1"/>
      <protection/>
    </xf>
    <xf numFmtId="37" fontId="6" fillId="0" borderId="14" xfId="59" applyFont="1" applyFill="1" applyBorder="1" applyAlignment="1" applyProtection="1">
      <alignment horizontal="left"/>
      <protection/>
    </xf>
    <xf numFmtId="2" fontId="6" fillId="34" borderId="40" xfId="59" applyNumberFormat="1" applyFont="1" applyFill="1" applyBorder="1">
      <alignment/>
      <protection/>
    </xf>
    <xf numFmtId="2" fontId="6" fillId="34" borderId="41" xfId="59" applyNumberFormat="1" applyFont="1" applyFill="1" applyBorder="1">
      <alignment/>
      <protection/>
    </xf>
    <xf numFmtId="2" fontId="6" fillId="34" borderId="40" xfId="59" applyNumberFormat="1" applyFont="1" applyFill="1" applyBorder="1" applyAlignment="1" applyProtection="1">
      <alignment horizontal="right" indent="1"/>
      <protection/>
    </xf>
    <xf numFmtId="37" fontId="6" fillId="34" borderId="42" xfId="59" applyFont="1" applyFill="1" applyBorder="1">
      <alignment/>
      <protection/>
    </xf>
    <xf numFmtId="3" fontId="6" fillId="34" borderId="41" xfId="59" applyNumberFormat="1" applyFont="1" applyFill="1" applyBorder="1" applyAlignment="1">
      <alignment horizontal="right"/>
      <protection/>
    </xf>
    <xf numFmtId="3" fontId="6" fillId="34" borderId="40" xfId="59" applyNumberFormat="1" applyFont="1" applyFill="1" applyBorder="1" applyAlignment="1">
      <alignment horizontal="right"/>
      <protection/>
    </xf>
    <xf numFmtId="37" fontId="3" fillId="0" borderId="0" xfId="59" applyFont="1" applyAlignment="1">
      <alignment vertical="center"/>
      <protection/>
    </xf>
    <xf numFmtId="37" fontId="25" fillId="34" borderId="40" xfId="59" applyFont="1" applyFill="1" applyBorder="1" applyAlignment="1">
      <alignment vertical="center"/>
      <protection/>
    </xf>
    <xf numFmtId="37" fontId="25" fillId="0" borderId="0" xfId="59" applyFont="1" applyFill="1" applyBorder="1" applyAlignment="1" applyProtection="1">
      <alignment vertical="center"/>
      <protection/>
    </xf>
    <xf numFmtId="37" fontId="25" fillId="0" borderId="16" xfId="59" applyFont="1" applyFill="1" applyBorder="1" applyAlignment="1" applyProtection="1">
      <alignment vertical="center"/>
      <protection/>
    </xf>
    <xf numFmtId="37" fontId="25" fillId="0" borderId="17" xfId="59" applyFont="1" applyFill="1" applyBorder="1" applyAlignment="1" applyProtection="1">
      <alignment vertical="center"/>
      <protection/>
    </xf>
    <xf numFmtId="37" fontId="25" fillId="0" borderId="16" xfId="59" applyFont="1" applyFill="1" applyBorder="1" applyAlignment="1" applyProtection="1">
      <alignment horizontal="right" vertical="center"/>
      <protection/>
    </xf>
    <xf numFmtId="37" fontId="25" fillId="0" borderId="18" xfId="59" applyFont="1" applyFill="1" applyBorder="1" applyAlignment="1" applyProtection="1">
      <alignment horizontal="right" vertical="center"/>
      <protection/>
    </xf>
    <xf numFmtId="3" fontId="25" fillId="0" borderId="16" xfId="59" applyNumberFormat="1" applyFont="1" applyFill="1" applyBorder="1" applyAlignment="1">
      <alignment horizontal="right" vertical="center"/>
      <protection/>
    </xf>
    <xf numFmtId="3" fontId="25" fillId="0" borderId="18" xfId="59" applyNumberFormat="1" applyFont="1" applyFill="1" applyBorder="1" applyAlignment="1">
      <alignment vertical="center"/>
      <protection/>
    </xf>
    <xf numFmtId="3" fontId="25" fillId="0" borderId="0" xfId="59" applyNumberFormat="1" applyFont="1" applyFill="1" applyBorder="1" applyAlignment="1">
      <alignment vertical="center"/>
      <protection/>
    </xf>
    <xf numFmtId="3" fontId="25" fillId="0" borderId="16" xfId="59" applyNumberFormat="1" applyFont="1" applyFill="1" applyBorder="1" applyAlignment="1">
      <alignment vertical="center"/>
      <protection/>
    </xf>
    <xf numFmtId="3" fontId="25" fillId="0" borderId="18" xfId="59" applyNumberFormat="1" applyFont="1" applyFill="1" applyBorder="1" applyAlignment="1">
      <alignment horizontal="right" vertical="center"/>
      <protection/>
    </xf>
    <xf numFmtId="37" fontId="6" fillId="0" borderId="0" xfId="59" applyFont="1" applyFill="1" applyBorder="1" applyAlignment="1" applyProtection="1">
      <alignment horizontal="left" vertical="center"/>
      <protection/>
    </xf>
    <xf numFmtId="37" fontId="3" fillId="34" borderId="42" xfId="59" applyFont="1" applyFill="1" applyBorder="1">
      <alignment/>
      <protection/>
    </xf>
    <xf numFmtId="37" fontId="3" fillId="34" borderId="40" xfId="59" applyFont="1" applyFill="1" applyBorder="1">
      <alignment/>
      <protection/>
    </xf>
    <xf numFmtId="37" fontId="6" fillId="34" borderId="40" xfId="59" applyFont="1" applyFill="1" applyBorder="1">
      <alignment/>
      <protection/>
    </xf>
    <xf numFmtId="37" fontId="25" fillId="34" borderId="43" xfId="59" applyFont="1" applyFill="1" applyBorder="1">
      <alignment/>
      <protection/>
    </xf>
    <xf numFmtId="37" fontId="25" fillId="0" borderId="35" xfId="59" applyFont="1" applyFill="1" applyBorder="1" applyProtection="1">
      <alignment/>
      <protection/>
    </xf>
    <xf numFmtId="37" fontId="25" fillId="0" borderId="44" xfId="59" applyFont="1" applyFill="1" applyBorder="1" applyProtection="1">
      <alignment/>
      <protection/>
    </xf>
    <xf numFmtId="37" fontId="25" fillId="0" borderId="36" xfId="59" applyFont="1" applyFill="1" applyBorder="1" applyProtection="1">
      <alignment/>
      <protection/>
    </xf>
    <xf numFmtId="37" fontId="25" fillId="0" borderId="44" xfId="59" applyFont="1" applyFill="1" applyBorder="1" applyAlignment="1" applyProtection="1">
      <alignment horizontal="right"/>
      <protection/>
    </xf>
    <xf numFmtId="37" fontId="25" fillId="0" borderId="37" xfId="59" applyFont="1" applyFill="1" applyBorder="1" applyAlignment="1" applyProtection="1">
      <alignment horizontal="right"/>
      <protection/>
    </xf>
    <xf numFmtId="3" fontId="25" fillId="0" borderId="44" xfId="59" applyNumberFormat="1" applyFont="1" applyFill="1" applyBorder="1" applyAlignment="1">
      <alignment horizontal="right"/>
      <protection/>
    </xf>
    <xf numFmtId="3" fontId="25" fillId="0" borderId="37" xfId="59" applyNumberFormat="1" applyFont="1" applyFill="1" applyBorder="1" applyAlignment="1">
      <alignment horizontal="right"/>
      <protection/>
    </xf>
    <xf numFmtId="3" fontId="25" fillId="0" borderId="35" xfId="59" applyNumberFormat="1" applyFont="1" applyFill="1" applyBorder="1">
      <alignment/>
      <protection/>
    </xf>
    <xf numFmtId="3" fontId="25" fillId="0" borderId="44" xfId="59" applyNumberFormat="1" applyFont="1" applyFill="1" applyBorder="1">
      <alignment/>
      <protection/>
    </xf>
    <xf numFmtId="37" fontId="19" fillId="35" borderId="36" xfId="59" applyFont="1" applyFill="1" applyBorder="1" applyAlignment="1">
      <alignment horizontal="centerContinuous" vertical="center"/>
      <protection/>
    </xf>
    <xf numFmtId="37" fontId="19" fillId="35" borderId="37" xfId="59" applyFont="1" applyFill="1" applyBorder="1" applyAlignment="1">
      <alignment horizontal="centerContinuous" vertical="center"/>
      <protection/>
    </xf>
    <xf numFmtId="0" fontId="3" fillId="0" borderId="0" xfId="62" applyFont="1">
      <alignment/>
      <protection/>
    </xf>
    <xf numFmtId="0" fontId="4" fillId="0" borderId="0" xfId="61" applyNumberFormat="1" applyFont="1" applyFill="1" applyBorder="1">
      <alignment/>
      <protection/>
    </xf>
    <xf numFmtId="0" fontId="4" fillId="0" borderId="0" xfId="62" applyFont="1">
      <alignment/>
      <protection/>
    </xf>
    <xf numFmtId="0" fontId="27" fillId="0" borderId="0" xfId="62" applyFont="1">
      <alignment/>
      <protection/>
    </xf>
    <xf numFmtId="2" fontId="3" fillId="0" borderId="45" xfId="62" applyNumberFormat="1" applyFont="1" applyBorder="1">
      <alignment/>
      <protection/>
    </xf>
    <xf numFmtId="3" fontId="3" fillId="0" borderId="21" xfId="62" applyNumberFormat="1" applyFont="1" applyBorder="1">
      <alignment/>
      <protection/>
    </xf>
    <xf numFmtId="3" fontId="3" fillId="0" borderId="46" xfId="62" applyNumberFormat="1" applyFont="1" applyBorder="1">
      <alignment/>
      <protection/>
    </xf>
    <xf numFmtId="10" fontId="3" fillId="0" borderId="47" xfId="62" applyNumberFormat="1" applyFont="1" applyBorder="1">
      <alignment/>
      <protection/>
    </xf>
    <xf numFmtId="2" fontId="3" fillId="0" borderId="45" xfId="62" applyNumberFormat="1" applyFont="1" applyBorder="1" applyAlignment="1">
      <alignment horizontal="right"/>
      <protection/>
    </xf>
    <xf numFmtId="0" fontId="3" fillId="0" borderId="48" xfId="62" applyNumberFormat="1" applyFont="1" applyBorder="1" quotePrefix="1">
      <alignment/>
      <protection/>
    </xf>
    <xf numFmtId="2" fontId="3" fillId="0" borderId="49" xfId="62" applyNumberFormat="1" applyFont="1" applyBorder="1">
      <alignment/>
      <protection/>
    </xf>
    <xf numFmtId="3" fontId="3" fillId="0" borderId="50" xfId="62" applyNumberFormat="1" applyFont="1" applyBorder="1">
      <alignment/>
      <protection/>
    </xf>
    <xf numFmtId="3" fontId="3" fillId="0" borderId="51" xfId="62" applyNumberFormat="1" applyFont="1" applyBorder="1">
      <alignment/>
      <protection/>
    </xf>
    <xf numFmtId="10" fontId="3" fillId="0" borderId="52" xfId="62" applyNumberFormat="1" applyFont="1" applyBorder="1">
      <alignment/>
      <protection/>
    </xf>
    <xf numFmtId="2" fontId="3" fillId="0" borderId="49" xfId="62" applyNumberFormat="1" applyFont="1" applyBorder="1" applyAlignment="1">
      <alignment horizontal="right"/>
      <protection/>
    </xf>
    <xf numFmtId="0" fontId="3" fillId="0" borderId="53" xfId="62" applyNumberFormat="1" applyFont="1" applyBorder="1" quotePrefix="1">
      <alignment/>
      <protection/>
    </xf>
    <xf numFmtId="2" fontId="28" fillId="37" borderId="54" xfId="62" applyNumberFormat="1" applyFont="1" applyFill="1" applyBorder="1">
      <alignment/>
      <protection/>
    </xf>
    <xf numFmtId="3" fontId="28" fillId="37" borderId="55" xfId="62" applyNumberFormat="1" applyFont="1" applyFill="1" applyBorder="1">
      <alignment/>
      <protection/>
    </xf>
    <xf numFmtId="3" fontId="28" fillId="37" borderId="56" xfId="62" applyNumberFormat="1" applyFont="1" applyFill="1" applyBorder="1">
      <alignment/>
      <protection/>
    </xf>
    <xf numFmtId="10" fontId="28" fillId="37" borderId="57" xfId="62" applyNumberFormat="1" applyFont="1" applyFill="1" applyBorder="1">
      <alignment/>
      <protection/>
    </xf>
    <xf numFmtId="3" fontId="28" fillId="37" borderId="58" xfId="62" applyNumberFormat="1" applyFont="1" applyFill="1" applyBorder="1">
      <alignment/>
      <protection/>
    </xf>
    <xf numFmtId="3" fontId="28" fillId="37" borderId="59" xfId="62" applyNumberFormat="1" applyFont="1" applyFill="1" applyBorder="1">
      <alignment/>
      <protection/>
    </xf>
    <xf numFmtId="0" fontId="28" fillId="37" borderId="56" xfId="62" applyNumberFormat="1" applyFont="1" applyFill="1" applyBorder="1">
      <alignment/>
      <protection/>
    </xf>
    <xf numFmtId="49" fontId="3" fillId="0" borderId="0" xfId="62" applyNumberFormat="1" applyFont="1" applyAlignment="1">
      <alignment horizontal="center" vertical="center" wrapText="1"/>
      <protection/>
    </xf>
    <xf numFmtId="49" fontId="5" fillId="35" borderId="60" xfId="62" applyNumberFormat="1" applyFont="1" applyFill="1" applyBorder="1" applyAlignment="1">
      <alignment horizontal="center" vertical="center" wrapText="1"/>
      <protection/>
    </xf>
    <xf numFmtId="49" fontId="5" fillId="35" borderId="25" xfId="62" applyNumberFormat="1" applyFont="1" applyFill="1" applyBorder="1" applyAlignment="1">
      <alignment horizontal="center" vertical="center" wrapText="1"/>
      <protection/>
    </xf>
    <xf numFmtId="49" fontId="5" fillId="35" borderId="61" xfId="62" applyNumberFormat="1" applyFont="1" applyFill="1" applyBorder="1" applyAlignment="1">
      <alignment horizontal="center" vertical="center" wrapText="1"/>
      <protection/>
    </xf>
    <xf numFmtId="49" fontId="5" fillId="35" borderId="62" xfId="62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horizontal="center" vertical="center" wrapText="1"/>
      <protection/>
    </xf>
    <xf numFmtId="0" fontId="3" fillId="0" borderId="0" xfId="61" applyNumberFormat="1" applyFont="1" applyFill="1" applyBorder="1">
      <alignment/>
      <protection/>
    </xf>
    <xf numFmtId="0" fontId="30" fillId="0" borderId="0" xfId="62" applyFont="1">
      <alignment/>
      <protection/>
    </xf>
    <xf numFmtId="0" fontId="3" fillId="0" borderId="0" xfId="56" applyFont="1" applyFill="1">
      <alignment/>
      <protection/>
    </xf>
    <xf numFmtId="10" fontId="6" fillId="0" borderId="10" xfId="56" applyNumberFormat="1" applyFont="1" applyFill="1" applyBorder="1" applyAlignment="1">
      <alignment horizontal="right"/>
      <protection/>
    </xf>
    <xf numFmtId="3" fontId="25" fillId="0" borderId="63" xfId="56" applyNumberFormat="1" applyFont="1" applyFill="1" applyBorder="1">
      <alignment/>
      <protection/>
    </xf>
    <xf numFmtId="3" fontId="6" fillId="0" borderId="64" xfId="56" applyNumberFormat="1" applyFont="1" applyFill="1" applyBorder="1">
      <alignment/>
      <protection/>
    </xf>
    <xf numFmtId="3" fontId="6" fillId="0" borderId="65" xfId="56" applyNumberFormat="1" applyFont="1" applyFill="1" applyBorder="1">
      <alignment/>
      <protection/>
    </xf>
    <xf numFmtId="3" fontId="6" fillId="0" borderId="66" xfId="56" applyNumberFormat="1" applyFont="1" applyFill="1" applyBorder="1">
      <alignment/>
      <protection/>
    </xf>
    <xf numFmtId="10" fontId="6" fillId="0" borderId="13" xfId="56" applyNumberFormat="1" applyFont="1" applyFill="1" applyBorder="1">
      <alignment/>
      <protection/>
    </xf>
    <xf numFmtId="3" fontId="6" fillId="0" borderId="67" xfId="56" applyNumberFormat="1" applyFont="1" applyFill="1" applyBorder="1">
      <alignment/>
      <protection/>
    </xf>
    <xf numFmtId="10" fontId="6" fillId="0" borderId="13" xfId="56" applyNumberFormat="1" applyFont="1" applyFill="1" applyBorder="1" applyAlignment="1">
      <alignment horizontal="right"/>
      <protection/>
    </xf>
    <xf numFmtId="0" fontId="6" fillId="0" borderId="68" xfId="56" applyFont="1" applyFill="1" applyBorder="1">
      <alignment/>
      <protection/>
    </xf>
    <xf numFmtId="10" fontId="6" fillId="0" borderId="69" xfId="56" applyNumberFormat="1" applyFont="1" applyFill="1" applyBorder="1" applyAlignment="1">
      <alignment horizontal="right"/>
      <protection/>
    </xf>
    <xf numFmtId="3" fontId="25" fillId="0" borderId="70" xfId="56" applyNumberFormat="1" applyFont="1" applyFill="1" applyBorder="1">
      <alignment/>
      <protection/>
    </xf>
    <xf numFmtId="3" fontId="6" fillId="0" borderId="52" xfId="56" applyNumberFormat="1" applyFont="1" applyFill="1" applyBorder="1">
      <alignment/>
      <protection/>
    </xf>
    <xf numFmtId="3" fontId="6" fillId="0" borderId="71" xfId="56" applyNumberFormat="1" applyFont="1" applyFill="1" applyBorder="1">
      <alignment/>
      <protection/>
    </xf>
    <xf numFmtId="3" fontId="6" fillId="0" borderId="72" xfId="56" applyNumberFormat="1" applyFont="1" applyFill="1" applyBorder="1">
      <alignment/>
      <protection/>
    </xf>
    <xf numFmtId="10" fontId="6" fillId="0" borderId="73" xfId="56" applyNumberFormat="1" applyFont="1" applyFill="1" applyBorder="1">
      <alignment/>
      <protection/>
    </xf>
    <xf numFmtId="3" fontId="6" fillId="0" borderId="51" xfId="56" applyNumberFormat="1" applyFont="1" applyFill="1" applyBorder="1">
      <alignment/>
      <protection/>
    </xf>
    <xf numFmtId="10" fontId="6" fillId="0" borderId="73" xfId="56" applyNumberFormat="1" applyFont="1" applyFill="1" applyBorder="1" applyAlignment="1">
      <alignment horizontal="right"/>
      <protection/>
    </xf>
    <xf numFmtId="0" fontId="6" fillId="0" borderId="74" xfId="56" applyFont="1" applyFill="1" applyBorder="1">
      <alignment/>
      <protection/>
    </xf>
    <xf numFmtId="10" fontId="6" fillId="0" borderId="75" xfId="56" applyNumberFormat="1" applyFont="1" applyFill="1" applyBorder="1" applyAlignment="1">
      <alignment horizontal="right"/>
      <protection/>
    </xf>
    <xf numFmtId="3" fontId="25" fillId="0" borderId="76" xfId="56" applyNumberFormat="1" applyFont="1" applyFill="1" applyBorder="1">
      <alignment/>
      <protection/>
    </xf>
    <xf numFmtId="3" fontId="6" fillId="0" borderId="77" xfId="56" applyNumberFormat="1" applyFont="1" applyFill="1" applyBorder="1">
      <alignment/>
      <protection/>
    </xf>
    <xf numFmtId="3" fontId="6" fillId="0" borderId="78" xfId="56" applyNumberFormat="1" applyFont="1" applyFill="1" applyBorder="1">
      <alignment/>
      <protection/>
    </xf>
    <xf numFmtId="3" fontId="6" fillId="0" borderId="79" xfId="56" applyNumberFormat="1" applyFont="1" applyFill="1" applyBorder="1">
      <alignment/>
      <protection/>
    </xf>
    <xf numFmtId="10" fontId="6" fillId="0" borderId="80" xfId="56" applyNumberFormat="1" applyFont="1" applyFill="1" applyBorder="1">
      <alignment/>
      <protection/>
    </xf>
    <xf numFmtId="3" fontId="6" fillId="0" borderId="81" xfId="56" applyNumberFormat="1" applyFont="1" applyFill="1" applyBorder="1">
      <alignment/>
      <protection/>
    </xf>
    <xf numFmtId="10" fontId="6" fillId="0" borderId="80" xfId="56" applyNumberFormat="1" applyFont="1" applyFill="1" applyBorder="1" applyAlignment="1">
      <alignment horizontal="right"/>
      <protection/>
    </xf>
    <xf numFmtId="0" fontId="6" fillId="0" borderId="82" xfId="56" applyFont="1" applyFill="1" applyBorder="1">
      <alignment/>
      <protection/>
    </xf>
    <xf numFmtId="0" fontId="31" fillId="0" borderId="0" xfId="56" applyFont="1" applyFill="1" applyAlignment="1">
      <alignment vertical="center"/>
      <protection/>
    </xf>
    <xf numFmtId="10" fontId="31" fillId="37" borderId="83" xfId="56" applyNumberFormat="1" applyFont="1" applyFill="1" applyBorder="1" applyAlignment="1">
      <alignment horizontal="right" vertical="center"/>
      <protection/>
    </xf>
    <xf numFmtId="3" fontId="31" fillId="37" borderId="84" xfId="56" applyNumberFormat="1" applyFont="1" applyFill="1" applyBorder="1" applyAlignment="1">
      <alignment vertical="center"/>
      <protection/>
    </xf>
    <xf numFmtId="3" fontId="31" fillId="37" borderId="85" xfId="56" applyNumberFormat="1" applyFont="1" applyFill="1" applyBorder="1" applyAlignment="1">
      <alignment vertical="center"/>
      <protection/>
    </xf>
    <xf numFmtId="3" fontId="31" fillId="37" borderId="86" xfId="56" applyNumberFormat="1" applyFont="1" applyFill="1" applyBorder="1" applyAlignment="1">
      <alignment vertical="center"/>
      <protection/>
    </xf>
    <xf numFmtId="3" fontId="31" fillId="37" borderId="87" xfId="56" applyNumberFormat="1" applyFont="1" applyFill="1" applyBorder="1" applyAlignment="1">
      <alignment vertical="center"/>
      <protection/>
    </xf>
    <xf numFmtId="164" fontId="31" fillId="37" borderId="88" xfId="56" applyNumberFormat="1" applyFont="1" applyFill="1" applyBorder="1" applyAlignment="1">
      <alignment vertical="center"/>
      <protection/>
    </xf>
    <xf numFmtId="3" fontId="31" fillId="37" borderId="89" xfId="56" applyNumberFormat="1" applyFont="1" applyFill="1" applyBorder="1" applyAlignment="1">
      <alignment vertical="center"/>
      <protection/>
    </xf>
    <xf numFmtId="10" fontId="31" fillId="37" borderId="88" xfId="56" applyNumberFormat="1" applyFont="1" applyFill="1" applyBorder="1" applyAlignment="1">
      <alignment horizontal="right" vertical="center"/>
      <protection/>
    </xf>
    <xf numFmtId="3" fontId="31" fillId="37" borderId="90" xfId="56" applyNumberFormat="1" applyFont="1" applyFill="1" applyBorder="1" applyAlignment="1">
      <alignment vertical="center"/>
      <protection/>
    </xf>
    <xf numFmtId="0" fontId="31" fillId="37" borderId="91" xfId="56" applyNumberFormat="1" applyFont="1" applyFill="1" applyBorder="1" applyAlignment="1">
      <alignment vertical="center"/>
      <protection/>
    </xf>
    <xf numFmtId="1" fontId="13" fillId="0" borderId="0" xfId="56" applyNumberFormat="1" applyFont="1" applyFill="1" applyAlignment="1">
      <alignment horizontal="center" vertical="center" wrapText="1"/>
      <protection/>
    </xf>
    <xf numFmtId="49" fontId="17" fillId="35" borderId="92" xfId="56" applyNumberFormat="1" applyFont="1" applyFill="1" applyBorder="1" applyAlignment="1">
      <alignment horizontal="center" vertical="center" wrapText="1"/>
      <protection/>
    </xf>
    <xf numFmtId="49" fontId="17" fillId="35" borderId="93" xfId="56" applyNumberFormat="1" applyFont="1" applyFill="1" applyBorder="1" applyAlignment="1">
      <alignment horizontal="center" vertical="center" wrapText="1"/>
      <protection/>
    </xf>
    <xf numFmtId="49" fontId="17" fillId="35" borderId="94" xfId="56" applyNumberFormat="1" applyFont="1" applyFill="1" applyBorder="1" applyAlignment="1">
      <alignment horizontal="center" vertical="center" wrapText="1"/>
      <protection/>
    </xf>
    <xf numFmtId="49" fontId="17" fillId="35" borderId="95" xfId="56" applyNumberFormat="1" applyFont="1" applyFill="1" applyBorder="1" applyAlignment="1">
      <alignment horizontal="center" vertical="center" wrapText="1"/>
      <protection/>
    </xf>
    <xf numFmtId="1" fontId="32" fillId="0" borderId="0" xfId="56" applyNumberFormat="1" applyFont="1" applyFill="1" applyAlignment="1">
      <alignment horizontal="center" vertical="center" wrapText="1"/>
      <protection/>
    </xf>
    <xf numFmtId="0" fontId="34" fillId="0" borderId="0" xfId="56" applyFont="1" applyFill="1">
      <alignment/>
      <protection/>
    </xf>
    <xf numFmtId="0" fontId="37" fillId="0" borderId="0" xfId="56" applyFont="1" applyFill="1" applyAlignment="1">
      <alignment vertical="center"/>
      <protection/>
    </xf>
    <xf numFmtId="10" fontId="37" fillId="37" borderId="83" xfId="56" applyNumberFormat="1" applyFont="1" applyFill="1" applyBorder="1" applyAlignment="1">
      <alignment horizontal="right" vertical="center"/>
      <protection/>
    </xf>
    <xf numFmtId="3" fontId="37" fillId="37" borderId="84" xfId="56" applyNumberFormat="1" applyFont="1" applyFill="1" applyBorder="1" applyAlignment="1">
      <alignment vertical="center"/>
      <protection/>
    </xf>
    <xf numFmtId="3" fontId="37" fillId="37" borderId="85" xfId="56" applyNumberFormat="1" applyFont="1" applyFill="1" applyBorder="1" applyAlignment="1">
      <alignment vertical="center"/>
      <protection/>
    </xf>
    <xf numFmtId="3" fontId="37" fillId="37" borderId="86" xfId="56" applyNumberFormat="1" applyFont="1" applyFill="1" applyBorder="1" applyAlignment="1">
      <alignment vertical="center"/>
      <protection/>
    </xf>
    <xf numFmtId="3" fontId="37" fillId="37" borderId="87" xfId="56" applyNumberFormat="1" applyFont="1" applyFill="1" applyBorder="1" applyAlignment="1">
      <alignment vertical="center"/>
      <protection/>
    </xf>
    <xf numFmtId="10" fontId="37" fillId="37" borderId="88" xfId="56" applyNumberFormat="1" applyFont="1" applyFill="1" applyBorder="1" applyAlignment="1">
      <alignment vertical="center"/>
      <protection/>
    </xf>
    <xf numFmtId="3" fontId="37" fillId="37" borderId="89" xfId="56" applyNumberFormat="1" applyFont="1" applyFill="1" applyBorder="1" applyAlignment="1">
      <alignment vertical="center"/>
      <protection/>
    </xf>
    <xf numFmtId="10" fontId="37" fillId="37" borderId="88" xfId="56" applyNumberFormat="1" applyFont="1" applyFill="1" applyBorder="1" applyAlignment="1">
      <alignment horizontal="right" vertical="center"/>
      <protection/>
    </xf>
    <xf numFmtId="3" fontId="37" fillId="37" borderId="90" xfId="56" applyNumberFormat="1" applyFont="1" applyFill="1" applyBorder="1" applyAlignment="1">
      <alignment vertical="center"/>
      <protection/>
    </xf>
    <xf numFmtId="0" fontId="37" fillId="37" borderId="91" xfId="56" applyNumberFormat="1" applyFont="1" applyFill="1" applyBorder="1" applyAlignment="1">
      <alignment vertical="center"/>
      <protection/>
    </xf>
    <xf numFmtId="0" fontId="3" fillId="0" borderId="0" xfId="63" applyFont="1">
      <alignment/>
      <protection/>
    </xf>
    <xf numFmtId="0" fontId="27" fillId="0" borderId="0" xfId="63" applyFont="1">
      <alignment/>
      <protection/>
    </xf>
    <xf numFmtId="10" fontId="3" fillId="0" borderId="96" xfId="63" applyNumberFormat="1" applyFont="1" applyBorder="1">
      <alignment/>
      <protection/>
    </xf>
    <xf numFmtId="3" fontId="3" fillId="0" borderId="50" xfId="63" applyNumberFormat="1" applyFont="1" applyBorder="1">
      <alignment/>
      <protection/>
    </xf>
    <xf numFmtId="3" fontId="3" fillId="0" borderId="51" xfId="63" applyNumberFormat="1" applyFont="1" applyBorder="1">
      <alignment/>
      <protection/>
    </xf>
    <xf numFmtId="10" fontId="3" fillId="0" borderId="49" xfId="63" applyNumberFormat="1" applyFont="1" applyBorder="1">
      <alignment/>
      <protection/>
    </xf>
    <xf numFmtId="10" fontId="3" fillId="0" borderId="50" xfId="63" applyNumberFormat="1" applyFont="1" applyBorder="1">
      <alignment/>
      <protection/>
    </xf>
    <xf numFmtId="3" fontId="3" fillId="0" borderId="72" xfId="63" applyNumberFormat="1" applyFont="1" applyBorder="1">
      <alignment/>
      <protection/>
    </xf>
    <xf numFmtId="0" fontId="3" fillId="0" borderId="74" xfId="63" applyNumberFormat="1" applyFont="1" applyBorder="1">
      <alignment/>
      <protection/>
    </xf>
    <xf numFmtId="0" fontId="30" fillId="0" borderId="0" xfId="63" applyFont="1">
      <alignment/>
      <protection/>
    </xf>
    <xf numFmtId="1" fontId="3" fillId="0" borderId="0" xfId="63" applyNumberFormat="1" applyFont="1" applyAlignment="1">
      <alignment horizontal="center" vertical="center" wrapText="1"/>
      <protection/>
    </xf>
    <xf numFmtId="1" fontId="25" fillId="35" borderId="97" xfId="63" applyNumberFormat="1" applyFont="1" applyFill="1" applyBorder="1" applyAlignment="1">
      <alignment horizontal="center" vertical="center" wrapText="1"/>
      <protection/>
    </xf>
    <xf numFmtId="49" fontId="25" fillId="35" borderId="60" xfId="63" applyNumberFormat="1" applyFont="1" applyFill="1" applyBorder="1" applyAlignment="1">
      <alignment horizontal="center" vertical="center" wrapText="1"/>
      <protection/>
    </xf>
    <xf numFmtId="49" fontId="25" fillId="35" borderId="62" xfId="63" applyNumberFormat="1" applyFont="1" applyFill="1" applyBorder="1" applyAlignment="1">
      <alignment horizontal="center" vertical="center" wrapText="1"/>
      <protection/>
    </xf>
    <xf numFmtId="1" fontId="25" fillId="35" borderId="98" xfId="63" applyNumberFormat="1" applyFont="1" applyFill="1" applyBorder="1" applyAlignment="1">
      <alignment horizontal="center" vertical="center" wrapText="1"/>
      <protection/>
    </xf>
    <xf numFmtId="1" fontId="25" fillId="35" borderId="99" xfId="63" applyNumberFormat="1" applyFont="1" applyFill="1" applyBorder="1" applyAlignment="1">
      <alignment vertical="center" wrapText="1"/>
      <protection/>
    </xf>
    <xf numFmtId="49" fontId="25" fillId="35" borderId="100" xfId="63" applyNumberFormat="1" applyFont="1" applyFill="1" applyBorder="1" applyAlignment="1">
      <alignment horizontal="center" vertical="center" wrapText="1"/>
      <protection/>
    </xf>
    <xf numFmtId="0" fontId="3" fillId="0" borderId="0" xfId="63" applyFont="1" applyAlignment="1">
      <alignment vertical="center"/>
      <protection/>
    </xf>
    <xf numFmtId="10" fontId="3" fillId="0" borderId="101" xfId="63" applyNumberFormat="1" applyFont="1" applyBorder="1">
      <alignment/>
      <protection/>
    </xf>
    <xf numFmtId="3" fontId="3" fillId="0" borderId="12" xfId="63" applyNumberFormat="1" applyFont="1" applyBorder="1">
      <alignment/>
      <protection/>
    </xf>
    <xf numFmtId="10" fontId="3" fillId="0" borderId="102" xfId="63" applyNumberFormat="1" applyFont="1" applyBorder="1">
      <alignment/>
      <protection/>
    </xf>
    <xf numFmtId="10" fontId="3" fillId="0" borderId="12" xfId="63" applyNumberFormat="1" applyFont="1" applyBorder="1">
      <alignment/>
      <protection/>
    </xf>
    <xf numFmtId="3" fontId="3" fillId="0" borderId="66" xfId="63" applyNumberFormat="1" applyFont="1" applyBorder="1">
      <alignment/>
      <protection/>
    </xf>
    <xf numFmtId="0" fontId="3" fillId="0" borderId="68" xfId="63" applyNumberFormat="1" applyFont="1" applyBorder="1">
      <alignment/>
      <protection/>
    </xf>
    <xf numFmtId="10" fontId="30" fillId="37" borderId="103" xfId="63" applyNumberFormat="1" applyFont="1" applyFill="1" applyBorder="1" applyAlignment="1">
      <alignment vertical="center"/>
      <protection/>
    </xf>
    <xf numFmtId="3" fontId="30" fillId="37" borderId="104" xfId="63" applyNumberFormat="1" applyFont="1" applyFill="1" applyBorder="1" applyAlignment="1">
      <alignment vertical="center"/>
      <protection/>
    </xf>
    <xf numFmtId="164" fontId="30" fillId="37" borderId="105" xfId="63" applyNumberFormat="1" applyFont="1" applyFill="1" applyBorder="1" applyAlignment="1">
      <alignment vertical="center"/>
      <protection/>
    </xf>
    <xf numFmtId="3" fontId="30" fillId="37" borderId="106" xfId="63" applyNumberFormat="1" applyFont="1" applyFill="1" applyBorder="1" applyAlignment="1">
      <alignment vertical="center"/>
      <protection/>
    </xf>
    <xf numFmtId="10" fontId="30" fillId="37" borderId="107" xfId="63" applyNumberFormat="1" applyFont="1" applyFill="1" applyBorder="1" applyAlignment="1">
      <alignment vertical="center"/>
      <protection/>
    </xf>
    <xf numFmtId="3" fontId="30" fillId="37" borderId="108" xfId="63" applyNumberFormat="1" applyFont="1" applyFill="1" applyBorder="1" applyAlignment="1">
      <alignment vertical="center"/>
      <protection/>
    </xf>
    <xf numFmtId="0" fontId="30" fillId="37" borderId="109" xfId="63" applyNumberFormat="1" applyFont="1" applyFill="1" applyBorder="1" applyAlignment="1">
      <alignment vertical="center"/>
      <protection/>
    </xf>
    <xf numFmtId="0" fontId="5" fillId="0" borderId="0" xfId="56" applyFont="1" applyFill="1">
      <alignment/>
      <protection/>
    </xf>
    <xf numFmtId="10" fontId="25" fillId="38" borderId="110" xfId="56" applyNumberFormat="1" applyFont="1" applyFill="1" applyBorder="1" applyAlignment="1">
      <alignment horizontal="right"/>
      <protection/>
    </xf>
    <xf numFmtId="3" fontId="25" fillId="38" borderId="111" xfId="56" applyNumberFormat="1" applyFont="1" applyFill="1" applyBorder="1">
      <alignment/>
      <protection/>
    </xf>
    <xf numFmtId="3" fontId="25" fillId="38" borderId="112" xfId="56" applyNumberFormat="1" applyFont="1" applyFill="1" applyBorder="1">
      <alignment/>
      <protection/>
    </xf>
    <xf numFmtId="3" fontId="25" fillId="38" borderId="113" xfId="56" applyNumberFormat="1" applyFont="1" applyFill="1" applyBorder="1">
      <alignment/>
      <protection/>
    </xf>
    <xf numFmtId="10" fontId="25" fillId="38" borderId="114" xfId="56" applyNumberFormat="1" applyFont="1" applyFill="1" applyBorder="1">
      <alignment/>
      <protection/>
    </xf>
    <xf numFmtId="10" fontId="25" fillId="38" borderId="114" xfId="56" applyNumberFormat="1" applyFont="1" applyFill="1" applyBorder="1" applyAlignment="1">
      <alignment horizontal="right"/>
      <protection/>
    </xf>
    <xf numFmtId="0" fontId="25" fillId="38" borderId="115" xfId="56" applyFont="1" applyFill="1" applyBorder="1">
      <alignment/>
      <protection/>
    </xf>
    <xf numFmtId="10" fontId="3" fillId="0" borderId="116" xfId="56" applyNumberFormat="1" applyFont="1" applyFill="1" applyBorder="1" applyAlignment="1">
      <alignment horizontal="right"/>
      <protection/>
    </xf>
    <xf numFmtId="3" fontId="3" fillId="0" borderId="78" xfId="56" applyNumberFormat="1" applyFont="1" applyFill="1" applyBorder="1">
      <alignment/>
      <protection/>
    </xf>
    <xf numFmtId="3" fontId="3" fillId="0" borderId="77" xfId="56" applyNumberFormat="1" applyFont="1" applyFill="1" applyBorder="1">
      <alignment/>
      <protection/>
    </xf>
    <xf numFmtId="3" fontId="3" fillId="0" borderId="117" xfId="56" applyNumberFormat="1" applyFont="1" applyFill="1" applyBorder="1">
      <alignment/>
      <protection/>
    </xf>
    <xf numFmtId="10" fontId="3" fillId="0" borderId="118" xfId="56" applyNumberFormat="1" applyFont="1" applyFill="1" applyBorder="1">
      <alignment/>
      <protection/>
    </xf>
    <xf numFmtId="3" fontId="3" fillId="0" borderId="81" xfId="56" applyNumberFormat="1" applyFont="1" applyFill="1" applyBorder="1">
      <alignment/>
      <protection/>
    </xf>
    <xf numFmtId="10" fontId="3" fillId="0" borderId="118" xfId="56" applyNumberFormat="1" applyFont="1" applyFill="1" applyBorder="1" applyAlignment="1">
      <alignment horizontal="right"/>
      <protection/>
    </xf>
    <xf numFmtId="0" fontId="3" fillId="0" borderId="82" xfId="56" applyFont="1" applyFill="1" applyBorder="1">
      <alignment/>
      <protection/>
    </xf>
    <xf numFmtId="0" fontId="25" fillId="0" borderId="0" xfId="56" applyFont="1" applyFill="1" applyAlignment="1">
      <alignment vertical="center"/>
      <protection/>
    </xf>
    <xf numFmtId="10" fontId="25" fillId="38" borderId="119" xfId="56" applyNumberFormat="1" applyFont="1" applyFill="1" applyBorder="1" applyAlignment="1">
      <alignment horizontal="right" vertical="center"/>
      <protection/>
    </xf>
    <xf numFmtId="3" fontId="25" fillId="38" borderId="120" xfId="56" applyNumberFormat="1" applyFont="1" applyFill="1" applyBorder="1" applyAlignment="1">
      <alignment vertical="center"/>
      <protection/>
    </xf>
    <xf numFmtId="3" fontId="25" fillId="38" borderId="121" xfId="56" applyNumberFormat="1" applyFont="1" applyFill="1" applyBorder="1" applyAlignment="1">
      <alignment vertical="center"/>
      <protection/>
    </xf>
    <xf numFmtId="3" fontId="25" fillId="38" borderId="122" xfId="56" applyNumberFormat="1" applyFont="1" applyFill="1" applyBorder="1" applyAlignment="1">
      <alignment vertical="center"/>
      <protection/>
    </xf>
    <xf numFmtId="10" fontId="25" fillId="38" borderId="123" xfId="56" applyNumberFormat="1" applyFont="1" applyFill="1" applyBorder="1" applyAlignment="1">
      <alignment vertical="center"/>
      <protection/>
    </xf>
    <xf numFmtId="10" fontId="25" fillId="38" borderId="123" xfId="56" applyNumberFormat="1" applyFont="1" applyFill="1" applyBorder="1" applyAlignment="1">
      <alignment horizontal="right" vertical="center"/>
      <protection/>
    </xf>
    <xf numFmtId="0" fontId="25" fillId="38" borderId="124" xfId="56" applyFont="1" applyFill="1" applyBorder="1" applyAlignment="1">
      <alignment vertical="center"/>
      <protection/>
    </xf>
    <xf numFmtId="10" fontId="3" fillId="0" borderId="96" xfId="56" applyNumberFormat="1" applyFont="1" applyFill="1" applyBorder="1" applyAlignment="1">
      <alignment horizontal="right"/>
      <protection/>
    </xf>
    <xf numFmtId="3" fontId="3" fillId="0" borderId="52" xfId="56" applyNumberFormat="1" applyFont="1" applyFill="1" applyBorder="1">
      <alignment/>
      <protection/>
    </xf>
    <xf numFmtId="3" fontId="3" fillId="0" borderId="71" xfId="56" applyNumberFormat="1" applyFont="1" applyFill="1" applyBorder="1">
      <alignment/>
      <protection/>
    </xf>
    <xf numFmtId="3" fontId="3" fillId="0" borderId="51" xfId="56" applyNumberFormat="1" applyFont="1" applyFill="1" applyBorder="1">
      <alignment/>
      <protection/>
    </xf>
    <xf numFmtId="10" fontId="3" fillId="0" borderId="49" xfId="56" applyNumberFormat="1" applyFont="1" applyFill="1" applyBorder="1">
      <alignment/>
      <protection/>
    </xf>
    <xf numFmtId="10" fontId="3" fillId="0" borderId="49" xfId="56" applyNumberFormat="1" applyFont="1" applyFill="1" applyBorder="1" applyAlignment="1">
      <alignment horizontal="right"/>
      <protection/>
    </xf>
    <xf numFmtId="0" fontId="3" fillId="0" borderId="74" xfId="56" applyFont="1" applyFill="1" applyBorder="1">
      <alignment/>
      <protection/>
    </xf>
    <xf numFmtId="3" fontId="3" fillId="0" borderId="50" xfId="56" applyNumberFormat="1" applyFont="1" applyFill="1" applyBorder="1">
      <alignment/>
      <protection/>
    </xf>
    <xf numFmtId="10" fontId="3" fillId="0" borderId="125" xfId="56" applyNumberFormat="1" applyFont="1" applyFill="1" applyBorder="1" applyAlignment="1">
      <alignment horizontal="right"/>
      <protection/>
    </xf>
    <xf numFmtId="3" fontId="3" fillId="0" borderId="126" xfId="56" applyNumberFormat="1" applyFont="1" applyFill="1" applyBorder="1">
      <alignment/>
      <protection/>
    </xf>
    <xf numFmtId="3" fontId="3" fillId="0" borderId="127" xfId="56" applyNumberFormat="1" applyFont="1" applyFill="1" applyBorder="1">
      <alignment/>
      <protection/>
    </xf>
    <xf numFmtId="3" fontId="3" fillId="0" borderId="128" xfId="56" applyNumberFormat="1" applyFont="1" applyFill="1" applyBorder="1">
      <alignment/>
      <protection/>
    </xf>
    <xf numFmtId="10" fontId="3" fillId="0" borderId="129" xfId="56" applyNumberFormat="1" applyFont="1" applyFill="1" applyBorder="1">
      <alignment/>
      <protection/>
    </xf>
    <xf numFmtId="10" fontId="3" fillId="0" borderId="129" xfId="56" applyNumberFormat="1" applyFont="1" applyFill="1" applyBorder="1" applyAlignment="1">
      <alignment horizontal="right"/>
      <protection/>
    </xf>
    <xf numFmtId="0" fontId="3" fillId="0" borderId="130" xfId="56" applyFont="1" applyFill="1" applyBorder="1">
      <alignment/>
      <protection/>
    </xf>
    <xf numFmtId="0" fontId="30" fillId="0" borderId="0" xfId="56" applyFont="1" applyFill="1" applyAlignment="1">
      <alignment vertical="center"/>
      <protection/>
    </xf>
    <xf numFmtId="10" fontId="30" fillId="37" borderId="131" xfId="56" applyNumberFormat="1" applyFont="1" applyFill="1" applyBorder="1" applyAlignment="1">
      <alignment horizontal="right" vertical="center"/>
      <protection/>
    </xf>
    <xf numFmtId="3" fontId="30" fillId="37" borderId="132" xfId="56" applyNumberFormat="1" applyFont="1" applyFill="1" applyBorder="1" applyAlignment="1">
      <alignment vertical="center"/>
      <protection/>
    </xf>
    <xf numFmtId="3" fontId="30" fillId="37" borderId="133" xfId="56" applyNumberFormat="1" applyFont="1" applyFill="1" applyBorder="1" applyAlignment="1">
      <alignment vertical="center"/>
      <protection/>
    </xf>
    <xf numFmtId="3" fontId="30" fillId="37" borderId="134" xfId="56" applyNumberFormat="1" applyFont="1" applyFill="1" applyBorder="1" applyAlignment="1">
      <alignment vertical="center"/>
      <protection/>
    </xf>
    <xf numFmtId="9" fontId="30" fillId="37" borderId="135" xfId="56" applyNumberFormat="1" applyFont="1" applyFill="1" applyBorder="1" applyAlignment="1">
      <alignment vertical="center"/>
      <protection/>
    </xf>
    <xf numFmtId="10" fontId="30" fillId="37" borderId="136" xfId="56" applyNumberFormat="1" applyFont="1" applyFill="1" applyBorder="1" applyAlignment="1">
      <alignment horizontal="right" vertical="center"/>
      <protection/>
    </xf>
    <xf numFmtId="0" fontId="30" fillId="37" borderId="137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Alignment="1">
      <alignment horizontal="center" vertical="center" wrapText="1"/>
      <protection/>
    </xf>
    <xf numFmtId="49" fontId="25" fillId="35" borderId="92" xfId="56" applyNumberFormat="1" applyFont="1" applyFill="1" applyBorder="1" applyAlignment="1">
      <alignment horizontal="center" vertical="center" wrapText="1"/>
      <protection/>
    </xf>
    <xf numFmtId="49" fontId="25" fillId="35" borderId="93" xfId="56" applyNumberFormat="1" applyFont="1" applyFill="1" applyBorder="1" applyAlignment="1">
      <alignment horizontal="center" vertical="center" wrapText="1"/>
      <protection/>
    </xf>
    <xf numFmtId="49" fontId="25" fillId="35" borderId="94" xfId="56" applyNumberFormat="1" applyFont="1" applyFill="1" applyBorder="1" applyAlignment="1">
      <alignment horizontal="center" vertical="center" wrapText="1"/>
      <protection/>
    </xf>
    <xf numFmtId="0" fontId="13" fillId="0" borderId="0" xfId="56" applyFont="1" applyFill="1">
      <alignment/>
      <protection/>
    </xf>
    <xf numFmtId="10" fontId="6" fillId="38" borderId="110" xfId="56" applyNumberFormat="1" applyFont="1" applyFill="1" applyBorder="1" applyAlignment="1">
      <alignment horizontal="right"/>
      <protection/>
    </xf>
    <xf numFmtId="3" fontId="6" fillId="38" borderId="111" xfId="56" applyNumberFormat="1" applyFont="1" applyFill="1" applyBorder="1">
      <alignment/>
      <protection/>
    </xf>
    <xf numFmtId="3" fontId="6" fillId="38" borderId="112" xfId="56" applyNumberFormat="1" applyFont="1" applyFill="1" applyBorder="1">
      <alignment/>
      <protection/>
    </xf>
    <xf numFmtId="3" fontId="6" fillId="38" borderId="113" xfId="56" applyNumberFormat="1" applyFont="1" applyFill="1" applyBorder="1">
      <alignment/>
      <protection/>
    </xf>
    <xf numFmtId="10" fontId="6" fillId="38" borderId="114" xfId="56" applyNumberFormat="1" applyFont="1" applyFill="1" applyBorder="1">
      <alignment/>
      <protection/>
    </xf>
    <xf numFmtId="10" fontId="6" fillId="38" borderId="114" xfId="56" applyNumberFormat="1" applyFont="1" applyFill="1" applyBorder="1" applyAlignment="1">
      <alignment horizontal="right"/>
      <protection/>
    </xf>
    <xf numFmtId="0" fontId="6" fillId="38" borderId="115" xfId="56" applyFont="1" applyFill="1" applyBorder="1">
      <alignment/>
      <protection/>
    </xf>
    <xf numFmtId="0" fontId="25" fillId="0" borderId="0" xfId="56" applyFont="1" applyFill="1">
      <alignment/>
      <protection/>
    </xf>
    <xf numFmtId="10" fontId="6" fillId="38" borderId="119" xfId="56" applyNumberFormat="1" applyFont="1" applyFill="1" applyBorder="1" applyAlignment="1">
      <alignment horizontal="right"/>
      <protection/>
    </xf>
    <xf numFmtId="3" fontId="6" fillId="38" borderId="120" xfId="56" applyNumberFormat="1" applyFont="1" applyFill="1" applyBorder="1">
      <alignment/>
      <protection/>
    </xf>
    <xf numFmtId="3" fontId="6" fillId="38" borderId="121" xfId="56" applyNumberFormat="1" applyFont="1" applyFill="1" applyBorder="1">
      <alignment/>
      <protection/>
    </xf>
    <xf numFmtId="3" fontId="6" fillId="38" borderId="122" xfId="56" applyNumberFormat="1" applyFont="1" applyFill="1" applyBorder="1">
      <alignment/>
      <protection/>
    </xf>
    <xf numFmtId="10" fontId="6" fillId="38" borderId="123" xfId="56" applyNumberFormat="1" applyFont="1" applyFill="1" applyBorder="1">
      <alignment/>
      <protection/>
    </xf>
    <xf numFmtId="10" fontId="6" fillId="38" borderId="123" xfId="56" applyNumberFormat="1" applyFont="1" applyFill="1" applyBorder="1" applyAlignment="1">
      <alignment horizontal="right"/>
      <protection/>
    </xf>
    <xf numFmtId="0" fontId="6" fillId="38" borderId="124" xfId="56" applyFont="1" applyFill="1" applyBorder="1">
      <alignment/>
      <protection/>
    </xf>
    <xf numFmtId="10" fontId="25" fillId="38" borderId="96" xfId="56" applyNumberFormat="1" applyFont="1" applyFill="1" applyBorder="1" applyAlignment="1">
      <alignment horizontal="right" vertical="center"/>
      <protection/>
    </xf>
    <xf numFmtId="3" fontId="25" fillId="38" borderId="71" xfId="56" applyNumberFormat="1" applyFont="1" applyFill="1" applyBorder="1" applyAlignment="1">
      <alignment vertical="center"/>
      <protection/>
    </xf>
    <xf numFmtId="3" fontId="25" fillId="38" borderId="52" xfId="56" applyNumberFormat="1" applyFont="1" applyFill="1" applyBorder="1" applyAlignment="1">
      <alignment vertical="center"/>
      <protection/>
    </xf>
    <xf numFmtId="3" fontId="25" fillId="38" borderId="51" xfId="56" applyNumberFormat="1" applyFont="1" applyFill="1" applyBorder="1" applyAlignment="1">
      <alignment vertical="center"/>
      <protection/>
    </xf>
    <xf numFmtId="10" fontId="25" fillId="38" borderId="49" xfId="56" applyNumberFormat="1" applyFont="1" applyFill="1" applyBorder="1" applyAlignment="1">
      <alignment vertical="center"/>
      <protection/>
    </xf>
    <xf numFmtId="10" fontId="25" fillId="38" borderId="49" xfId="56" applyNumberFormat="1" applyFont="1" applyFill="1" applyBorder="1" applyAlignment="1">
      <alignment horizontal="right" vertical="center"/>
      <protection/>
    </xf>
    <xf numFmtId="0" fontId="25" fillId="38" borderId="74" xfId="56" applyFont="1" applyFill="1" applyBorder="1" applyAlignment="1">
      <alignment vertical="center"/>
      <protection/>
    </xf>
    <xf numFmtId="10" fontId="30" fillId="37" borderId="138" xfId="56" applyNumberFormat="1" applyFont="1" applyFill="1" applyBorder="1" applyAlignment="1">
      <alignment horizontal="right" vertical="center"/>
      <protection/>
    </xf>
    <xf numFmtId="3" fontId="30" fillId="37" borderId="86" xfId="56" applyNumberFormat="1" applyFont="1" applyFill="1" applyBorder="1" applyAlignment="1">
      <alignment vertical="center"/>
      <protection/>
    </xf>
    <xf numFmtId="3" fontId="30" fillId="37" borderId="85" xfId="56" applyNumberFormat="1" applyFont="1" applyFill="1" applyBorder="1" applyAlignment="1">
      <alignment vertical="center"/>
      <protection/>
    </xf>
    <xf numFmtId="3" fontId="30" fillId="37" borderId="90" xfId="56" applyNumberFormat="1" applyFont="1" applyFill="1" applyBorder="1" applyAlignment="1">
      <alignment vertical="center"/>
      <protection/>
    </xf>
    <xf numFmtId="164" fontId="30" fillId="37" borderId="139" xfId="56" applyNumberFormat="1" applyFont="1" applyFill="1" applyBorder="1" applyAlignment="1">
      <alignment vertical="center"/>
      <protection/>
    </xf>
    <xf numFmtId="0" fontId="30" fillId="37" borderId="91" xfId="56" applyNumberFormat="1" applyFont="1" applyFill="1" applyBorder="1" applyAlignment="1">
      <alignment vertical="center"/>
      <protection/>
    </xf>
    <xf numFmtId="3" fontId="3" fillId="0" borderId="140" xfId="56" applyNumberFormat="1" applyFont="1" applyFill="1" applyBorder="1">
      <alignment/>
      <protection/>
    </xf>
    <xf numFmtId="3" fontId="6" fillId="38" borderId="141" xfId="56" applyNumberFormat="1" applyFont="1" applyFill="1" applyBorder="1">
      <alignment/>
      <protection/>
    </xf>
    <xf numFmtId="3" fontId="3" fillId="0" borderId="142" xfId="56" applyNumberFormat="1" applyFont="1" applyFill="1" applyBorder="1">
      <alignment/>
      <protection/>
    </xf>
    <xf numFmtId="3" fontId="3" fillId="0" borderId="143" xfId="56" applyNumberFormat="1" applyFont="1" applyFill="1" applyBorder="1">
      <alignment/>
      <protection/>
    </xf>
    <xf numFmtId="10" fontId="31" fillId="37" borderId="131" xfId="56" applyNumberFormat="1" applyFont="1" applyFill="1" applyBorder="1" applyAlignment="1">
      <alignment horizontal="right" vertical="center"/>
      <protection/>
    </xf>
    <xf numFmtId="3" fontId="31" fillId="37" borderId="144" xfId="56" applyNumberFormat="1" applyFont="1" applyFill="1" applyBorder="1" applyAlignment="1">
      <alignment vertical="center"/>
      <protection/>
    </xf>
    <xf numFmtId="3" fontId="31" fillId="37" borderId="145" xfId="56" applyNumberFormat="1" applyFont="1" applyFill="1" applyBorder="1" applyAlignment="1">
      <alignment vertical="center"/>
      <protection/>
    </xf>
    <xf numFmtId="3" fontId="31" fillId="37" borderId="0" xfId="56" applyNumberFormat="1" applyFont="1" applyFill="1" applyBorder="1" applyAlignment="1">
      <alignment vertical="center"/>
      <protection/>
    </xf>
    <xf numFmtId="3" fontId="31" fillId="37" borderId="146" xfId="56" applyNumberFormat="1" applyFont="1" applyFill="1" applyBorder="1" applyAlignment="1">
      <alignment vertical="center"/>
      <protection/>
    </xf>
    <xf numFmtId="10" fontId="31" fillId="37" borderId="147" xfId="56" applyNumberFormat="1" applyFont="1" applyFill="1" applyBorder="1" applyAlignment="1">
      <alignment vertical="center"/>
      <protection/>
    </xf>
    <xf numFmtId="0" fontId="31" fillId="37" borderId="148" xfId="56" applyNumberFormat="1" applyFont="1" applyFill="1" applyBorder="1" applyAlignment="1">
      <alignment vertical="center"/>
      <protection/>
    </xf>
    <xf numFmtId="49" fontId="25" fillId="35" borderId="149" xfId="56" applyNumberFormat="1" applyFont="1" applyFill="1" applyBorder="1" applyAlignment="1">
      <alignment horizontal="center" vertical="center" wrapText="1"/>
      <protection/>
    </xf>
    <xf numFmtId="0" fontId="5" fillId="0" borderId="0" xfId="56" applyFont="1" applyFill="1" applyAlignment="1">
      <alignment vertical="center"/>
      <protection/>
    </xf>
    <xf numFmtId="10" fontId="25" fillId="38" borderId="110" xfId="56" applyNumberFormat="1" applyFont="1" applyFill="1" applyBorder="1" applyAlignment="1">
      <alignment horizontal="right" vertical="center"/>
      <protection/>
    </xf>
    <xf numFmtId="3" fontId="25" fillId="38" borderId="111" xfId="56" applyNumberFormat="1" applyFont="1" applyFill="1" applyBorder="1" applyAlignment="1">
      <alignment vertical="center"/>
      <protection/>
    </xf>
    <xf numFmtId="3" fontId="25" fillId="38" borderId="112" xfId="56" applyNumberFormat="1" applyFont="1" applyFill="1" applyBorder="1" applyAlignment="1">
      <alignment vertical="center"/>
      <protection/>
    </xf>
    <xf numFmtId="3" fontId="25" fillId="38" borderId="113" xfId="56" applyNumberFormat="1" applyFont="1" applyFill="1" applyBorder="1" applyAlignment="1">
      <alignment vertical="center"/>
      <protection/>
    </xf>
    <xf numFmtId="10" fontId="25" fillId="38" borderId="114" xfId="56" applyNumberFormat="1" applyFont="1" applyFill="1" applyBorder="1" applyAlignment="1">
      <alignment vertical="center"/>
      <protection/>
    </xf>
    <xf numFmtId="10" fontId="25" fillId="38" borderId="114" xfId="56" applyNumberFormat="1" applyFont="1" applyFill="1" applyBorder="1" applyAlignment="1">
      <alignment horizontal="right" vertical="center"/>
      <protection/>
    </xf>
    <xf numFmtId="0" fontId="25" fillId="38" borderId="115" xfId="56" applyFont="1" applyFill="1" applyBorder="1" applyAlignment="1">
      <alignment vertical="center"/>
      <protection/>
    </xf>
    <xf numFmtId="3" fontId="25" fillId="38" borderId="141" xfId="56" applyNumberFormat="1" applyFont="1" applyFill="1" applyBorder="1" applyAlignment="1">
      <alignment vertical="center"/>
      <protection/>
    </xf>
    <xf numFmtId="164" fontId="31" fillId="37" borderId="147" xfId="56" applyNumberFormat="1" applyFont="1" applyFill="1" applyBorder="1" applyAlignment="1">
      <alignment vertical="center"/>
      <protection/>
    </xf>
    <xf numFmtId="37" fontId="25" fillId="0" borderId="0" xfId="59" applyFont="1" applyFill="1" applyBorder="1" applyAlignment="1" applyProtection="1">
      <alignment horizontal="left"/>
      <protection/>
    </xf>
    <xf numFmtId="3" fontId="5" fillId="0" borderId="37" xfId="59" applyNumberFormat="1" applyFont="1" applyFill="1" applyBorder="1" applyAlignment="1">
      <alignment horizontal="right"/>
      <protection/>
    </xf>
    <xf numFmtId="3" fontId="5" fillId="0" borderId="44" xfId="59" applyNumberFormat="1" applyFont="1" applyFill="1" applyBorder="1">
      <alignment/>
      <protection/>
    </xf>
    <xf numFmtId="3" fontId="5" fillId="0" borderId="35" xfId="59" applyNumberFormat="1" applyFont="1" applyFill="1" applyBorder="1">
      <alignment/>
      <protection/>
    </xf>
    <xf numFmtId="3" fontId="5" fillId="0" borderId="44" xfId="59" applyNumberFormat="1" applyFont="1" applyFill="1" applyBorder="1" applyAlignment="1">
      <alignment horizontal="right"/>
      <protection/>
    </xf>
    <xf numFmtId="37" fontId="5" fillId="0" borderId="35" xfId="59" applyFont="1" applyFill="1" applyBorder="1" applyProtection="1">
      <alignment/>
      <protection/>
    </xf>
    <xf numFmtId="37" fontId="5" fillId="0" borderId="37" xfId="59" applyFont="1" applyFill="1" applyBorder="1" applyAlignment="1" applyProtection="1">
      <alignment horizontal="right"/>
      <protection/>
    </xf>
    <xf numFmtId="37" fontId="5" fillId="0" borderId="44" xfId="59" applyFont="1" applyFill="1" applyBorder="1" applyAlignment="1" applyProtection="1">
      <alignment horizontal="right"/>
      <protection/>
    </xf>
    <xf numFmtId="37" fontId="5" fillId="0" borderId="36" xfId="59" applyFont="1" applyFill="1" applyBorder="1" applyProtection="1">
      <alignment/>
      <protection/>
    </xf>
    <xf numFmtId="37" fontId="5" fillId="0" borderId="44" xfId="59" applyFont="1" applyFill="1" applyBorder="1" applyProtection="1">
      <alignment/>
      <protection/>
    </xf>
    <xf numFmtId="37" fontId="25" fillId="34" borderId="150" xfId="59" applyFont="1" applyFill="1" applyBorder="1">
      <alignment/>
      <protection/>
    </xf>
    <xf numFmtId="3" fontId="5" fillId="0" borderId="18" xfId="59" applyNumberFormat="1" applyFont="1" applyFill="1" applyBorder="1" applyAlignment="1">
      <alignment horizontal="right"/>
      <protection/>
    </xf>
    <xf numFmtId="3" fontId="5" fillId="0" borderId="16" xfId="59" applyNumberFormat="1" applyFont="1" applyFill="1" applyBorder="1">
      <alignment/>
      <protection/>
    </xf>
    <xf numFmtId="3" fontId="5" fillId="0" borderId="0" xfId="59" applyNumberFormat="1" applyFont="1" applyFill="1" applyBorder="1">
      <alignment/>
      <protection/>
    </xf>
    <xf numFmtId="3" fontId="5" fillId="0" borderId="18" xfId="59" applyNumberFormat="1" applyFont="1" applyFill="1" applyBorder="1">
      <alignment/>
      <protection/>
    </xf>
    <xf numFmtId="3" fontId="5" fillId="0" borderId="16" xfId="59" applyNumberFormat="1" applyFont="1" applyFill="1" applyBorder="1" applyAlignment="1">
      <alignment horizontal="right"/>
      <protection/>
    </xf>
    <xf numFmtId="37" fontId="5" fillId="0" borderId="0" xfId="59" applyFont="1" applyFill="1" applyBorder="1" applyProtection="1">
      <alignment/>
      <protection/>
    </xf>
    <xf numFmtId="37" fontId="5" fillId="0" borderId="18" xfId="59" applyFont="1" applyFill="1" applyBorder="1" applyAlignment="1" applyProtection="1">
      <alignment horizontal="right"/>
      <protection/>
    </xf>
    <xf numFmtId="37" fontId="5" fillId="0" borderId="16" xfId="59" applyFont="1" applyFill="1" applyBorder="1" applyAlignment="1" applyProtection="1">
      <alignment horizontal="right"/>
      <protection/>
    </xf>
    <xf numFmtId="37" fontId="5" fillId="0" borderId="17" xfId="59" applyFont="1" applyFill="1" applyBorder="1" applyProtection="1">
      <alignment/>
      <protection/>
    </xf>
    <xf numFmtId="37" fontId="5" fillId="0" borderId="16" xfId="59" applyFont="1" applyFill="1" applyBorder="1" applyProtection="1">
      <alignment/>
      <protection/>
    </xf>
    <xf numFmtId="37" fontId="25" fillId="34" borderId="15" xfId="59" applyFont="1" applyFill="1" applyBorder="1">
      <alignment/>
      <protection/>
    </xf>
    <xf numFmtId="0" fontId="30" fillId="37" borderId="56" xfId="62" applyNumberFormat="1" applyFont="1" applyFill="1" applyBorder="1">
      <alignment/>
      <protection/>
    </xf>
    <xf numFmtId="3" fontId="30" fillId="37" borderId="56" xfId="62" applyNumberFormat="1" applyFont="1" applyFill="1" applyBorder="1">
      <alignment/>
      <protection/>
    </xf>
    <xf numFmtId="3" fontId="30" fillId="37" borderId="55" xfId="62" applyNumberFormat="1" applyFont="1" applyFill="1" applyBorder="1">
      <alignment/>
      <protection/>
    </xf>
    <xf numFmtId="10" fontId="30" fillId="37" borderId="57" xfId="62" applyNumberFormat="1" applyFont="1" applyFill="1" applyBorder="1">
      <alignment/>
      <protection/>
    </xf>
    <xf numFmtId="2" fontId="30" fillId="37" borderId="54" xfId="62" applyNumberFormat="1" applyFont="1" applyFill="1" applyBorder="1">
      <alignment/>
      <protection/>
    </xf>
    <xf numFmtId="10" fontId="30" fillId="37" borderId="105" xfId="63" applyNumberFormat="1" applyFont="1" applyFill="1" applyBorder="1" applyAlignment="1">
      <alignment vertical="center"/>
      <protection/>
    </xf>
    <xf numFmtId="10" fontId="13" fillId="37" borderId="105" xfId="63" applyNumberFormat="1" applyFont="1" applyFill="1" applyBorder="1">
      <alignment/>
      <protection/>
    </xf>
    <xf numFmtId="0" fontId="40" fillId="0" borderId="0" xfId="55" applyFont="1" applyFill="1">
      <alignment/>
      <protection/>
    </xf>
    <xf numFmtId="0" fontId="41" fillId="0" borderId="0" xfId="55" applyFont="1" applyFill="1">
      <alignment/>
      <protection/>
    </xf>
    <xf numFmtId="17" fontId="41" fillId="0" borderId="0" xfId="55" applyNumberFormat="1" applyFont="1" applyFill="1">
      <alignment/>
      <protection/>
    </xf>
    <xf numFmtId="0" fontId="41" fillId="39" borderId="151" xfId="55" applyFont="1" applyFill="1" applyBorder="1">
      <alignment/>
      <protection/>
    </xf>
    <xf numFmtId="0" fontId="41" fillId="39" borderId="152" xfId="55" applyFont="1" applyFill="1" applyBorder="1">
      <alignment/>
      <protection/>
    </xf>
    <xf numFmtId="0" fontId="44" fillId="0" borderId="0" xfId="55" applyFont="1" applyFill="1">
      <alignment/>
      <protection/>
    </xf>
    <xf numFmtId="0" fontId="45" fillId="0" borderId="0" xfId="55" applyFont="1" applyFill="1">
      <alignment/>
      <protection/>
    </xf>
    <xf numFmtId="0" fontId="46" fillId="0" borderId="0" xfId="55" applyFont="1" applyFill="1">
      <alignment/>
      <protection/>
    </xf>
    <xf numFmtId="0" fontId="47" fillId="0" borderId="0" xfId="45" applyFont="1" applyFill="1" applyAlignment="1" applyProtection="1">
      <alignment/>
      <protection/>
    </xf>
    <xf numFmtId="0" fontId="110" fillId="3" borderId="153" xfId="55" applyFont="1" applyFill="1" applyBorder="1">
      <alignment/>
      <protection/>
    </xf>
    <xf numFmtId="0" fontId="111" fillId="3" borderId="99" xfId="55" applyFont="1" applyFill="1" applyBorder="1">
      <alignment/>
      <protection/>
    </xf>
    <xf numFmtId="0" fontId="112" fillId="3" borderId="154" xfId="55" applyFont="1" applyFill="1" applyBorder="1">
      <alignment/>
      <protection/>
    </xf>
    <xf numFmtId="0" fontId="111" fillId="3" borderId="155" xfId="55" applyFont="1" applyFill="1" applyBorder="1">
      <alignment/>
      <protection/>
    </xf>
    <xf numFmtId="0" fontId="113" fillId="3" borderId="154" xfId="55" applyFont="1" applyFill="1" applyBorder="1">
      <alignment/>
      <protection/>
    </xf>
    <xf numFmtId="0" fontId="114" fillId="3" borderId="154" xfId="55" applyFont="1" applyFill="1" applyBorder="1">
      <alignment/>
      <protection/>
    </xf>
    <xf numFmtId="0" fontId="110" fillId="3" borderId="154" xfId="55" applyFont="1" applyFill="1" applyBorder="1">
      <alignment/>
      <protection/>
    </xf>
    <xf numFmtId="0" fontId="110" fillId="3" borderId="53" xfId="55" applyFont="1" applyFill="1" applyBorder="1">
      <alignment/>
      <protection/>
    </xf>
    <xf numFmtId="0" fontId="111" fillId="3" borderId="156" xfId="55" applyFont="1" applyFill="1" applyBorder="1">
      <alignment/>
      <protection/>
    </xf>
    <xf numFmtId="0" fontId="115" fillId="7" borderId="157" xfId="58" applyFont="1" applyFill="1" applyBorder="1">
      <alignment/>
      <protection/>
    </xf>
    <xf numFmtId="0" fontId="115" fillId="7" borderId="0" xfId="58" applyFont="1" applyFill="1">
      <alignment/>
      <protection/>
    </xf>
    <xf numFmtId="0" fontId="116" fillId="7" borderId="158" xfId="58" applyFont="1" applyFill="1" applyBorder="1" applyAlignment="1">
      <alignment/>
      <protection/>
    </xf>
    <xf numFmtId="0" fontId="117" fillId="7" borderId="159" xfId="58" applyFont="1" applyFill="1" applyBorder="1" applyAlignment="1">
      <alignment/>
      <protection/>
    </xf>
    <xf numFmtId="0" fontId="118" fillId="7" borderId="158" xfId="58" applyFont="1" applyFill="1" applyBorder="1" applyAlignment="1">
      <alignment/>
      <protection/>
    </xf>
    <xf numFmtId="0" fontId="119" fillId="7" borderId="159" xfId="58" applyFont="1" applyFill="1" applyBorder="1" applyAlignment="1">
      <alignment/>
      <protection/>
    </xf>
    <xf numFmtId="37" fontId="120" fillId="7" borderId="0" xfId="60" applyFont="1" applyFill="1">
      <alignment/>
      <protection/>
    </xf>
    <xf numFmtId="37" fontId="121" fillId="7" borderId="0" xfId="60" applyFont="1" applyFill="1">
      <alignment/>
      <protection/>
    </xf>
    <xf numFmtId="37" fontId="122" fillId="7" borderId="0" xfId="60" applyFont="1" applyFill="1">
      <alignment/>
      <protection/>
    </xf>
    <xf numFmtId="37" fontId="123" fillId="7" borderId="0" xfId="60" applyFont="1" applyFill="1" applyAlignment="1">
      <alignment horizontal="left" indent="1"/>
      <protection/>
    </xf>
    <xf numFmtId="37" fontId="124" fillId="7" borderId="0" xfId="60" applyFont="1" applyFill="1">
      <alignment/>
      <protection/>
    </xf>
    <xf numFmtId="2" fontId="124" fillId="7" borderId="0" xfId="60" applyNumberFormat="1" applyFont="1" applyFill="1">
      <alignment/>
      <protection/>
    </xf>
    <xf numFmtId="0" fontId="48" fillId="4" borderId="160" xfId="57" applyFont="1" applyFill="1" applyBorder="1">
      <alignment/>
      <protection/>
    </xf>
    <xf numFmtId="0" fontId="49" fillId="4" borderId="161" xfId="45" applyFont="1" applyFill="1" applyBorder="1" applyAlignment="1" applyProtection="1">
      <alignment horizontal="left" indent="1"/>
      <protection/>
    </xf>
    <xf numFmtId="37" fontId="125" fillId="7" borderId="0" xfId="60" applyFont="1" applyFill="1">
      <alignment/>
      <protection/>
    </xf>
    <xf numFmtId="0" fontId="42" fillId="39" borderId="162" xfId="55" applyFont="1" applyFill="1" applyBorder="1" applyAlignment="1">
      <alignment horizontal="center"/>
      <protection/>
    </xf>
    <xf numFmtId="0" fontId="42" fillId="39" borderId="163" xfId="55" applyFont="1" applyFill="1" applyBorder="1" applyAlignment="1">
      <alignment horizontal="center"/>
      <protection/>
    </xf>
    <xf numFmtId="0" fontId="126" fillId="39" borderId="154" xfId="55" applyFont="1" applyFill="1" applyBorder="1" applyAlignment="1">
      <alignment horizontal="center"/>
      <protection/>
    </xf>
    <xf numFmtId="0" fontId="126" fillId="39" borderId="155" xfId="55" applyFont="1" applyFill="1" applyBorder="1" applyAlignment="1">
      <alignment horizontal="center"/>
      <protection/>
    </xf>
    <xf numFmtId="0" fontId="43" fillId="39" borderId="154" xfId="55" applyFont="1" applyFill="1" applyBorder="1" applyAlignment="1">
      <alignment horizontal="center"/>
      <protection/>
    </xf>
    <xf numFmtId="0" fontId="43" fillId="39" borderId="155" xfId="55" applyFont="1" applyFill="1" applyBorder="1" applyAlignment="1">
      <alignment horizontal="center"/>
      <protection/>
    </xf>
    <xf numFmtId="37" fontId="127" fillId="40" borderId="164" xfId="45" applyNumberFormat="1" applyFont="1" applyFill="1" applyBorder="1" applyAlignment="1" applyProtection="1">
      <alignment horizontal="center"/>
      <protection/>
    </xf>
    <xf numFmtId="37" fontId="127" fillId="40" borderId="165" xfId="45" applyNumberFormat="1" applyFont="1" applyFill="1" applyBorder="1" applyAlignment="1" applyProtection="1">
      <alignment horizontal="center"/>
      <protection/>
    </xf>
    <xf numFmtId="37" fontId="19" fillId="35" borderId="37" xfId="59" applyFont="1" applyFill="1" applyBorder="1" applyAlignment="1">
      <alignment horizontal="center" vertical="center"/>
      <protection/>
    </xf>
    <xf numFmtId="37" fontId="19" fillId="35" borderId="35" xfId="59" applyFont="1" applyFill="1" applyBorder="1" applyAlignment="1">
      <alignment horizontal="center" vertical="center"/>
      <protection/>
    </xf>
    <xf numFmtId="37" fontId="19" fillId="35" borderId="18" xfId="59" applyFont="1" applyFill="1" applyBorder="1" applyAlignment="1">
      <alignment horizontal="center" vertical="center"/>
      <protection/>
    </xf>
    <xf numFmtId="37" fontId="19" fillId="35" borderId="0" xfId="59" applyFont="1" applyFill="1" applyBorder="1" applyAlignment="1">
      <alignment horizontal="center" vertical="center"/>
      <protection/>
    </xf>
    <xf numFmtId="37" fontId="19" fillId="35" borderId="37" xfId="59" applyFont="1" applyFill="1" applyBorder="1" applyAlignment="1" applyProtection="1">
      <alignment horizontal="center" vertical="center"/>
      <protection/>
    </xf>
    <xf numFmtId="37" fontId="19" fillId="35" borderId="35" xfId="59" applyFont="1" applyFill="1" applyBorder="1" applyAlignment="1" applyProtection="1">
      <alignment horizontal="center" vertical="center"/>
      <protection/>
    </xf>
    <xf numFmtId="37" fontId="19" fillId="35" borderId="36" xfId="59" applyFont="1" applyFill="1" applyBorder="1" applyAlignment="1" applyProtection="1">
      <alignment horizontal="center" vertical="center"/>
      <protection/>
    </xf>
    <xf numFmtId="37" fontId="19" fillId="35" borderId="150" xfId="59" applyFont="1" applyFill="1" applyBorder="1" applyAlignment="1">
      <alignment horizontal="center" vertical="center"/>
      <protection/>
    </xf>
    <xf numFmtId="0" fontId="10" fillId="0" borderId="15" xfId="54" applyBorder="1" applyAlignment="1">
      <alignment horizontal="center" vertical="center"/>
      <protection/>
    </xf>
    <xf numFmtId="0" fontId="10" fillId="0" borderId="10" xfId="54" applyBorder="1" applyAlignment="1">
      <alignment horizontal="center" vertical="center"/>
      <protection/>
    </xf>
    <xf numFmtId="37" fontId="20" fillId="35" borderId="166" xfId="59" applyFont="1" applyFill="1" applyBorder="1" applyAlignment="1">
      <alignment horizontal="center" vertical="center"/>
      <protection/>
    </xf>
    <xf numFmtId="0" fontId="18" fillId="0" borderId="101" xfId="54" applyFont="1" applyBorder="1" applyAlignment="1">
      <alignment horizontal="center" vertical="center"/>
      <protection/>
    </xf>
    <xf numFmtId="37" fontId="22" fillId="35" borderId="37" xfId="59" applyFont="1" applyFill="1" applyBorder="1" applyAlignment="1">
      <alignment horizontal="center" vertical="center"/>
      <protection/>
    </xf>
    <xf numFmtId="37" fontId="22" fillId="35" borderId="35" xfId="59" applyFont="1" applyFill="1" applyBorder="1" applyAlignment="1">
      <alignment horizontal="center" vertical="center"/>
      <protection/>
    </xf>
    <xf numFmtId="37" fontId="22" fillId="35" borderId="36" xfId="59" applyFont="1" applyFill="1" applyBorder="1" applyAlignment="1">
      <alignment horizontal="center" vertical="center"/>
      <protection/>
    </xf>
    <xf numFmtId="37" fontId="22" fillId="35" borderId="18" xfId="59" applyFont="1" applyFill="1" applyBorder="1" applyAlignment="1">
      <alignment horizontal="center" vertical="center"/>
      <protection/>
    </xf>
    <xf numFmtId="37" fontId="22" fillId="35" borderId="0" xfId="59" applyFont="1" applyFill="1" applyBorder="1" applyAlignment="1">
      <alignment horizontal="center" vertical="center"/>
      <protection/>
    </xf>
    <xf numFmtId="37" fontId="22" fillId="35" borderId="17" xfId="59" applyFont="1" applyFill="1" applyBorder="1" applyAlignment="1">
      <alignment horizontal="center" vertical="center"/>
      <protection/>
    </xf>
    <xf numFmtId="37" fontId="13" fillId="0" borderId="18" xfId="59" applyFont="1" applyFill="1" applyBorder="1" applyAlignment="1" applyProtection="1">
      <alignment horizontal="center" vertical="center"/>
      <protection/>
    </xf>
    <xf numFmtId="37" fontId="14" fillId="0" borderId="18" xfId="59" applyFont="1" applyBorder="1">
      <alignment/>
      <protection/>
    </xf>
    <xf numFmtId="37" fontId="15" fillId="0" borderId="18" xfId="59" applyFont="1" applyBorder="1">
      <alignment/>
      <protection/>
    </xf>
    <xf numFmtId="37" fontId="14" fillId="0" borderId="23" xfId="59" applyFont="1" applyBorder="1">
      <alignment/>
      <protection/>
    </xf>
    <xf numFmtId="37" fontId="17" fillId="35" borderId="18" xfId="59" applyFont="1" applyFill="1" applyBorder="1" applyAlignment="1">
      <alignment horizontal="center"/>
      <protection/>
    </xf>
    <xf numFmtId="37" fontId="17" fillId="35" borderId="17" xfId="59" applyFont="1" applyFill="1" applyBorder="1" applyAlignment="1">
      <alignment horizontal="center"/>
      <protection/>
    </xf>
    <xf numFmtId="37" fontId="17" fillId="35" borderId="37" xfId="59" applyFont="1" applyFill="1" applyBorder="1" applyAlignment="1">
      <alignment horizontal="center" vertical="center"/>
      <protection/>
    </xf>
    <xf numFmtId="37" fontId="13" fillId="35" borderId="14" xfId="59" applyFont="1" applyFill="1" applyBorder="1" applyAlignment="1">
      <alignment horizontal="center" vertical="center"/>
      <protection/>
    </xf>
    <xf numFmtId="37" fontId="17" fillId="35" borderId="44" xfId="59" applyFont="1" applyFill="1" applyBorder="1" applyAlignment="1">
      <alignment horizontal="center" vertical="center"/>
      <protection/>
    </xf>
    <xf numFmtId="37" fontId="13" fillId="35" borderId="12" xfId="59" applyFont="1" applyFill="1" applyBorder="1" applyAlignment="1">
      <alignment horizontal="center" vertical="center"/>
      <protection/>
    </xf>
    <xf numFmtId="37" fontId="19" fillId="35" borderId="36" xfId="59" applyFont="1" applyFill="1" applyBorder="1" applyAlignment="1">
      <alignment horizontal="center" vertical="center"/>
      <protection/>
    </xf>
    <xf numFmtId="0" fontId="10" fillId="0" borderId="17" xfId="54" applyBorder="1" applyAlignment="1">
      <alignment horizontal="center" vertical="center"/>
      <protection/>
    </xf>
    <xf numFmtId="0" fontId="10" fillId="0" borderId="13" xfId="54" applyBorder="1" applyAlignment="1">
      <alignment horizontal="center" vertical="center"/>
      <protection/>
    </xf>
    <xf numFmtId="37" fontId="17" fillId="35" borderId="44" xfId="59" applyFont="1" applyFill="1" applyBorder="1" applyAlignment="1">
      <alignment horizontal="center" vertical="center" wrapText="1"/>
      <protection/>
    </xf>
    <xf numFmtId="37" fontId="13" fillId="35" borderId="12" xfId="59" applyFont="1" applyFill="1" applyBorder="1" applyAlignment="1">
      <alignment horizontal="center" vertical="center" wrapText="1"/>
      <protection/>
    </xf>
    <xf numFmtId="37" fontId="19" fillId="35" borderId="17" xfId="59" applyFont="1" applyFill="1" applyBorder="1" applyAlignment="1">
      <alignment horizontal="center" vertical="center"/>
      <protection/>
    </xf>
    <xf numFmtId="37" fontId="29" fillId="36" borderId="38" xfId="45" applyNumberFormat="1" applyFont="1" applyFill="1" applyBorder="1" applyAlignment="1" applyProtection="1">
      <alignment horizontal="center"/>
      <protection/>
    </xf>
    <xf numFmtId="37" fontId="29" fillId="36" borderId="167" xfId="45" applyNumberFormat="1" applyFont="1" applyFill="1" applyBorder="1" applyAlignment="1" applyProtection="1">
      <alignment horizontal="center"/>
      <protection/>
    </xf>
    <xf numFmtId="37" fontId="29" fillId="36" borderId="168" xfId="45" applyNumberFormat="1" applyFont="1" applyFill="1" applyBorder="1" applyAlignment="1" applyProtection="1">
      <alignment horizontal="center"/>
      <protection/>
    </xf>
    <xf numFmtId="0" fontId="5" fillId="35" borderId="38" xfId="62" applyFont="1" applyFill="1" applyBorder="1" applyAlignment="1">
      <alignment horizontal="center"/>
      <protection/>
    </xf>
    <xf numFmtId="0" fontId="5" fillId="35" borderId="167" xfId="62" applyFont="1" applyFill="1" applyBorder="1" applyAlignment="1">
      <alignment horizontal="center"/>
      <protection/>
    </xf>
    <xf numFmtId="0" fontId="5" fillId="35" borderId="25" xfId="62" applyFont="1" applyFill="1" applyBorder="1" applyAlignment="1">
      <alignment horizontal="center"/>
      <protection/>
    </xf>
    <xf numFmtId="0" fontId="5" fillId="35" borderId="99" xfId="62" applyFont="1" applyFill="1" applyBorder="1" applyAlignment="1">
      <alignment horizontal="center"/>
      <protection/>
    </xf>
    <xf numFmtId="0" fontId="5" fillId="35" borderId="168" xfId="62" applyFont="1" applyFill="1" applyBorder="1" applyAlignment="1">
      <alignment horizontal="center"/>
      <protection/>
    </xf>
    <xf numFmtId="0" fontId="22" fillId="35" borderId="153" xfId="62" applyFont="1" applyFill="1" applyBorder="1" applyAlignment="1">
      <alignment horizontal="center" vertical="center"/>
      <protection/>
    </xf>
    <xf numFmtId="0" fontId="22" fillId="35" borderId="25" xfId="62" applyFont="1" applyFill="1" applyBorder="1" applyAlignment="1">
      <alignment horizontal="center" vertical="center"/>
      <protection/>
    </xf>
    <xf numFmtId="0" fontId="22" fillId="35" borderId="99" xfId="62" applyFont="1" applyFill="1" applyBorder="1" applyAlignment="1">
      <alignment horizontal="center" vertical="center"/>
      <protection/>
    </xf>
    <xf numFmtId="0" fontId="19" fillId="35" borderId="48" xfId="62" applyFont="1" applyFill="1" applyBorder="1" applyAlignment="1">
      <alignment horizontal="center" vertical="center"/>
      <protection/>
    </xf>
    <xf numFmtId="0" fontId="19" fillId="35" borderId="20" xfId="62" applyFont="1" applyFill="1" applyBorder="1" applyAlignment="1">
      <alignment horizontal="center" vertical="center"/>
      <protection/>
    </xf>
    <xf numFmtId="0" fontId="19" fillId="35" borderId="169" xfId="62" applyFont="1" applyFill="1" applyBorder="1" applyAlignment="1">
      <alignment horizontal="center" vertical="center"/>
      <protection/>
    </xf>
    <xf numFmtId="49" fontId="25" fillId="35" borderId="38" xfId="62" applyNumberFormat="1" applyFont="1" applyFill="1" applyBorder="1" applyAlignment="1">
      <alignment horizontal="center" vertical="center" wrapText="1"/>
      <protection/>
    </xf>
    <xf numFmtId="49" fontId="25" fillId="35" borderId="167" xfId="62" applyNumberFormat="1" applyFont="1" applyFill="1" applyBorder="1" applyAlignment="1">
      <alignment horizontal="center" vertical="center" wrapText="1"/>
      <protection/>
    </xf>
    <xf numFmtId="49" fontId="25" fillId="35" borderId="100" xfId="62" applyNumberFormat="1" applyFont="1" applyFill="1" applyBorder="1" applyAlignment="1">
      <alignment horizontal="center" vertical="center" wrapText="1"/>
      <protection/>
    </xf>
    <xf numFmtId="1" fontId="5" fillId="35" borderId="153" xfId="62" applyNumberFormat="1" applyFont="1" applyFill="1" applyBorder="1" applyAlignment="1">
      <alignment horizontal="center" vertical="center" wrapText="1"/>
      <protection/>
    </xf>
    <xf numFmtId="1" fontId="5" fillId="35" borderId="154" xfId="62" applyNumberFormat="1" applyFont="1" applyFill="1" applyBorder="1" applyAlignment="1">
      <alignment horizontal="center" vertical="center" wrapText="1"/>
      <protection/>
    </xf>
    <xf numFmtId="1" fontId="5" fillId="35" borderId="48" xfId="62" applyNumberFormat="1" applyFont="1" applyFill="1" applyBorder="1" applyAlignment="1">
      <alignment horizontal="center" vertical="center" wrapText="1"/>
      <protection/>
    </xf>
    <xf numFmtId="49" fontId="5" fillId="35" borderId="170" xfId="62" applyNumberFormat="1" applyFont="1" applyFill="1" applyBorder="1" applyAlignment="1">
      <alignment horizontal="center" vertical="center" wrapText="1"/>
      <protection/>
    </xf>
    <xf numFmtId="49" fontId="5" fillId="35" borderId="45" xfId="62" applyNumberFormat="1" applyFont="1" applyFill="1" applyBorder="1" applyAlignment="1">
      <alignment horizontal="center" vertical="center" wrapText="1"/>
      <protection/>
    </xf>
    <xf numFmtId="49" fontId="5" fillId="35" borderId="171" xfId="62" applyNumberFormat="1" applyFont="1" applyFill="1" applyBorder="1" applyAlignment="1">
      <alignment horizontal="center" vertical="center" wrapText="1"/>
      <protection/>
    </xf>
    <xf numFmtId="49" fontId="5" fillId="35" borderId="47" xfId="62" applyNumberFormat="1" applyFont="1" applyFill="1" applyBorder="1" applyAlignment="1">
      <alignment horizontal="center" vertical="center" wrapText="1"/>
      <protection/>
    </xf>
    <xf numFmtId="49" fontId="17" fillId="35" borderId="53" xfId="56" applyNumberFormat="1" applyFont="1" applyFill="1" applyBorder="1" applyAlignment="1">
      <alignment horizontal="center" vertical="center" wrapText="1"/>
      <protection/>
    </xf>
    <xf numFmtId="49" fontId="17" fillId="35" borderId="172" xfId="56" applyNumberFormat="1" applyFont="1" applyFill="1" applyBorder="1" applyAlignment="1">
      <alignment horizontal="center" vertical="center" wrapText="1"/>
      <protection/>
    </xf>
    <xf numFmtId="49" fontId="17" fillId="35" borderId="173" xfId="56" applyNumberFormat="1" applyFont="1" applyFill="1" applyBorder="1" applyAlignment="1">
      <alignment horizontal="center" vertical="center" wrapText="1"/>
      <protection/>
    </xf>
    <xf numFmtId="49" fontId="17" fillId="35" borderId="174" xfId="56" applyNumberFormat="1" applyFont="1" applyFill="1" applyBorder="1" applyAlignment="1">
      <alignment horizontal="center" vertical="center" wrapText="1"/>
      <protection/>
    </xf>
    <xf numFmtId="49" fontId="19" fillId="35" borderId="175" xfId="56" applyNumberFormat="1" applyFont="1" applyFill="1" applyBorder="1" applyAlignment="1">
      <alignment horizontal="center" vertical="center" wrapText="1"/>
      <protection/>
    </xf>
    <xf numFmtId="0" fontId="33" fillId="0" borderId="63" xfId="56" applyFont="1" applyBorder="1" applyAlignment="1">
      <alignment horizontal="center" vertical="center" wrapText="1"/>
      <protection/>
    </xf>
    <xf numFmtId="49" fontId="17" fillId="35" borderId="176" xfId="56" applyNumberFormat="1" applyFont="1" applyFill="1" applyBorder="1" applyAlignment="1">
      <alignment horizontal="center" vertical="center" wrapText="1"/>
      <protection/>
    </xf>
    <xf numFmtId="49" fontId="17" fillId="35" borderId="177" xfId="56" applyNumberFormat="1" applyFont="1" applyFill="1" applyBorder="1" applyAlignment="1">
      <alignment horizontal="center" vertical="center" wrapText="1"/>
      <protection/>
    </xf>
    <xf numFmtId="37" fontId="36" fillId="36" borderId="38" xfId="46" applyNumberFormat="1" applyFont="1" applyFill="1" applyBorder="1" applyAlignment="1">
      <alignment horizontal="center"/>
    </xf>
    <xf numFmtId="37" fontId="36" fillId="36" borderId="168" xfId="46" applyNumberFormat="1" applyFont="1" applyFill="1" applyBorder="1" applyAlignment="1">
      <alignment horizontal="center"/>
    </xf>
    <xf numFmtId="0" fontId="22" fillId="35" borderId="37" xfId="56" applyFont="1" applyFill="1" applyBorder="1" applyAlignment="1">
      <alignment horizontal="center" vertical="center"/>
      <protection/>
    </xf>
    <xf numFmtId="0" fontId="22" fillId="35" borderId="35" xfId="56" applyFont="1" applyFill="1" applyBorder="1" applyAlignment="1">
      <alignment horizontal="center" vertical="center"/>
      <protection/>
    </xf>
    <xf numFmtId="0" fontId="22" fillId="35" borderId="36" xfId="56" applyFont="1" applyFill="1" applyBorder="1" applyAlignment="1">
      <alignment horizontal="center" vertical="center"/>
      <protection/>
    </xf>
    <xf numFmtId="1" fontId="17" fillId="35" borderId="178" xfId="56" applyNumberFormat="1" applyFont="1" applyFill="1" applyBorder="1" applyAlignment="1">
      <alignment horizontal="center" vertical="center" wrapText="1"/>
      <protection/>
    </xf>
    <xf numFmtId="0" fontId="13" fillId="35" borderId="82" xfId="56" applyFont="1" applyFill="1" applyBorder="1" applyAlignment="1">
      <alignment vertical="center"/>
      <protection/>
    </xf>
    <xf numFmtId="0" fontId="13" fillId="35" borderId="179" xfId="56" applyFont="1" applyFill="1" applyBorder="1" applyAlignment="1">
      <alignment vertical="center"/>
      <protection/>
    </xf>
    <xf numFmtId="0" fontId="13" fillId="35" borderId="180" xfId="56" applyFont="1" applyFill="1" applyBorder="1" applyAlignment="1">
      <alignment vertical="center"/>
      <protection/>
    </xf>
    <xf numFmtId="1" fontId="19" fillId="35" borderId="181" xfId="56" applyNumberFormat="1" applyFont="1" applyFill="1" applyBorder="1" applyAlignment="1">
      <alignment horizontal="center" vertical="center" wrapText="1"/>
      <protection/>
    </xf>
    <xf numFmtId="1" fontId="19" fillId="35" borderId="15" xfId="56" applyNumberFormat="1" applyFont="1" applyFill="1" applyBorder="1" applyAlignment="1">
      <alignment horizontal="center" vertical="center" wrapText="1"/>
      <protection/>
    </xf>
    <xf numFmtId="0" fontId="32" fillId="35" borderId="182" xfId="56" applyFont="1" applyFill="1" applyBorder="1" applyAlignment="1">
      <alignment horizontal="center" vertical="center" wrapText="1"/>
      <protection/>
    </xf>
    <xf numFmtId="49" fontId="19" fillId="35" borderId="62" xfId="56" applyNumberFormat="1" applyFont="1" applyFill="1" applyBorder="1" applyAlignment="1">
      <alignment horizontal="center" vertical="center" wrapText="1"/>
      <protection/>
    </xf>
    <xf numFmtId="49" fontId="19" fillId="35" borderId="60" xfId="56" applyNumberFormat="1" applyFont="1" applyFill="1" applyBorder="1" applyAlignment="1">
      <alignment horizontal="center" vertical="center" wrapText="1"/>
      <protection/>
    </xf>
    <xf numFmtId="49" fontId="19" fillId="35" borderId="183" xfId="56" applyNumberFormat="1" applyFont="1" applyFill="1" applyBorder="1" applyAlignment="1">
      <alignment horizontal="center" vertical="center" wrapText="1"/>
      <protection/>
    </xf>
    <xf numFmtId="49" fontId="17" fillId="35" borderId="184" xfId="56" applyNumberFormat="1" applyFont="1" applyFill="1" applyBorder="1" applyAlignment="1">
      <alignment horizontal="center" vertical="center" wrapText="1"/>
      <protection/>
    </xf>
    <xf numFmtId="0" fontId="19" fillId="35" borderId="18" xfId="56" applyFont="1" applyFill="1" applyBorder="1" applyAlignment="1">
      <alignment horizontal="center" vertical="center"/>
      <protection/>
    </xf>
    <xf numFmtId="0" fontId="19" fillId="35" borderId="0" xfId="56" applyFont="1" applyFill="1" applyBorder="1" applyAlignment="1">
      <alignment horizontal="center" vertical="center"/>
      <protection/>
    </xf>
    <xf numFmtId="0" fontId="19" fillId="35" borderId="17" xfId="56" applyFont="1" applyFill="1" applyBorder="1" applyAlignment="1">
      <alignment horizontal="center" vertical="center"/>
      <protection/>
    </xf>
    <xf numFmtId="49" fontId="19" fillId="35" borderId="100" xfId="56" applyNumberFormat="1" applyFont="1" applyFill="1" applyBorder="1" applyAlignment="1">
      <alignment horizontal="center" vertical="center" wrapText="1"/>
      <protection/>
    </xf>
    <xf numFmtId="49" fontId="19" fillId="35" borderId="185" xfId="56" applyNumberFormat="1" applyFont="1" applyFill="1" applyBorder="1" applyAlignment="1">
      <alignment horizontal="center" vertical="center" wrapText="1"/>
      <protection/>
    </xf>
    <xf numFmtId="49" fontId="19" fillId="35" borderId="26" xfId="56" applyNumberFormat="1" applyFont="1" applyFill="1" applyBorder="1" applyAlignment="1">
      <alignment horizontal="center" vertical="center" wrapText="1"/>
      <protection/>
    </xf>
    <xf numFmtId="49" fontId="19" fillId="35" borderId="171" xfId="56" applyNumberFormat="1" applyFont="1" applyFill="1" applyBorder="1" applyAlignment="1">
      <alignment horizontal="center" vertical="center" wrapText="1"/>
      <protection/>
    </xf>
    <xf numFmtId="0" fontId="20" fillId="35" borderId="134" xfId="56" applyFont="1" applyFill="1" applyBorder="1" applyAlignment="1">
      <alignment horizontal="center"/>
      <protection/>
    </xf>
    <xf numFmtId="0" fontId="20" fillId="35" borderId="186" xfId="56" applyFont="1" applyFill="1" applyBorder="1" applyAlignment="1">
      <alignment horizontal="center"/>
      <protection/>
    </xf>
    <xf numFmtId="0" fontId="20" fillId="35" borderId="187" xfId="56" applyFont="1" applyFill="1" applyBorder="1" applyAlignment="1">
      <alignment horizontal="center"/>
      <protection/>
    </xf>
    <xf numFmtId="0" fontId="20" fillId="35" borderId="136" xfId="56" applyFont="1" applyFill="1" applyBorder="1" applyAlignment="1">
      <alignment horizontal="center"/>
      <protection/>
    </xf>
    <xf numFmtId="0" fontId="20" fillId="35" borderId="188" xfId="56" applyFont="1" applyFill="1" applyBorder="1" applyAlignment="1">
      <alignment horizontal="center"/>
      <protection/>
    </xf>
    <xf numFmtId="1" fontId="20" fillId="35" borderId="178" xfId="56" applyNumberFormat="1" applyFont="1" applyFill="1" applyBorder="1" applyAlignment="1">
      <alignment horizontal="center" vertical="center" wrapText="1"/>
      <protection/>
    </xf>
    <xf numFmtId="0" fontId="34" fillId="35" borderId="82" xfId="56" applyFont="1" applyFill="1" applyBorder="1" applyAlignment="1">
      <alignment vertical="center"/>
      <protection/>
    </xf>
    <xf numFmtId="0" fontId="34" fillId="35" borderId="179" xfId="56" applyFont="1" applyFill="1" applyBorder="1" applyAlignment="1">
      <alignment vertical="center"/>
      <protection/>
    </xf>
    <xf numFmtId="0" fontId="34" fillId="35" borderId="180" xfId="56" applyFont="1" applyFill="1" applyBorder="1" applyAlignment="1">
      <alignment vertical="center"/>
      <protection/>
    </xf>
    <xf numFmtId="0" fontId="38" fillId="35" borderId="18" xfId="56" applyFont="1" applyFill="1" applyBorder="1" applyAlignment="1">
      <alignment horizontal="center" vertical="center"/>
      <protection/>
    </xf>
    <xf numFmtId="0" fontId="38" fillId="35" borderId="0" xfId="56" applyFont="1" applyFill="1" applyBorder="1" applyAlignment="1">
      <alignment horizontal="center" vertical="center"/>
      <protection/>
    </xf>
    <xf numFmtId="0" fontId="38" fillId="35" borderId="17" xfId="56" applyFont="1" applyFill="1" applyBorder="1" applyAlignment="1">
      <alignment horizontal="center" vertical="center"/>
      <protection/>
    </xf>
    <xf numFmtId="1" fontId="25" fillId="35" borderId="189" xfId="63" applyNumberFormat="1" applyFont="1" applyFill="1" applyBorder="1" applyAlignment="1">
      <alignment horizontal="center" vertical="center" wrapText="1"/>
      <protection/>
    </xf>
    <xf numFmtId="0" fontId="6" fillId="35" borderId="148" xfId="63" applyFont="1" applyFill="1" applyBorder="1" applyAlignment="1">
      <alignment vertical="center"/>
      <protection/>
    </xf>
    <xf numFmtId="0" fontId="10" fillId="0" borderId="190" xfId="54" applyBorder="1" applyAlignment="1">
      <alignment vertical="center"/>
      <protection/>
    </xf>
    <xf numFmtId="0" fontId="38" fillId="35" borderId="23" xfId="63" applyFont="1" applyFill="1" applyBorder="1" applyAlignment="1">
      <alignment horizontal="center" vertical="center"/>
      <protection/>
    </xf>
    <xf numFmtId="0" fontId="38" fillId="35" borderId="20" xfId="63" applyFont="1" applyFill="1" applyBorder="1" applyAlignment="1">
      <alignment horizontal="center" vertical="center"/>
      <protection/>
    </xf>
    <xf numFmtId="0" fontId="38" fillId="35" borderId="22" xfId="63" applyFont="1" applyFill="1" applyBorder="1" applyAlignment="1">
      <alignment horizontal="center" vertical="center"/>
      <protection/>
    </xf>
    <xf numFmtId="0" fontId="25" fillId="35" borderId="167" xfId="63" applyFont="1" applyFill="1" applyBorder="1" applyAlignment="1">
      <alignment horizontal="center" vertical="center"/>
      <protection/>
    </xf>
    <xf numFmtId="0" fontId="25" fillId="35" borderId="168" xfId="63" applyFont="1" applyFill="1" applyBorder="1" applyAlignment="1">
      <alignment horizontal="center" vertical="center"/>
      <protection/>
    </xf>
    <xf numFmtId="0" fontId="25" fillId="35" borderId="191" xfId="63" applyFont="1" applyFill="1" applyBorder="1" applyAlignment="1">
      <alignment horizontal="center" vertical="center"/>
      <protection/>
    </xf>
    <xf numFmtId="0" fontId="38" fillId="35" borderId="37" xfId="63" applyFont="1" applyFill="1" applyBorder="1" applyAlignment="1">
      <alignment horizontal="center" vertical="center"/>
      <protection/>
    </xf>
    <xf numFmtId="0" fontId="38" fillId="35" borderId="35" xfId="63" applyFont="1" applyFill="1" applyBorder="1" applyAlignment="1">
      <alignment horizontal="center" vertical="center"/>
      <protection/>
    </xf>
    <xf numFmtId="0" fontId="38" fillId="35" borderId="36" xfId="63" applyFont="1" applyFill="1" applyBorder="1" applyAlignment="1">
      <alignment horizontal="center" vertical="center"/>
      <protection/>
    </xf>
    <xf numFmtId="49" fontId="25" fillId="35" borderId="167" xfId="63" applyNumberFormat="1" applyFont="1" applyFill="1" applyBorder="1" applyAlignment="1">
      <alignment horizontal="center" vertical="center" wrapText="1"/>
      <protection/>
    </xf>
    <xf numFmtId="49" fontId="25" fillId="35" borderId="168" xfId="63" applyNumberFormat="1" applyFont="1" applyFill="1" applyBorder="1" applyAlignment="1">
      <alignment horizontal="center" vertical="center" wrapText="1"/>
      <protection/>
    </xf>
    <xf numFmtId="1" fontId="25" fillId="35" borderId="38" xfId="63" applyNumberFormat="1" applyFont="1" applyFill="1" applyBorder="1" applyAlignment="1">
      <alignment horizontal="center" vertical="center" wrapText="1"/>
      <protection/>
    </xf>
    <xf numFmtId="1" fontId="25" fillId="35" borderId="167" xfId="63" applyNumberFormat="1" applyFont="1" applyFill="1" applyBorder="1" applyAlignment="1">
      <alignment horizontal="center" vertical="center" wrapText="1"/>
      <protection/>
    </xf>
    <xf numFmtId="1" fontId="25" fillId="35" borderId="168" xfId="63" applyNumberFormat="1" applyFont="1" applyFill="1" applyBorder="1" applyAlignment="1">
      <alignment horizontal="center" vertical="center" wrapText="1"/>
      <protection/>
    </xf>
    <xf numFmtId="37" fontId="39" fillId="36" borderId="38" xfId="45" applyNumberFormat="1" applyFont="1" applyFill="1" applyBorder="1" applyAlignment="1" applyProtection="1">
      <alignment horizontal="center"/>
      <protection/>
    </xf>
    <xf numFmtId="37" fontId="39" fillId="36" borderId="167" xfId="45" applyNumberFormat="1" applyFont="1" applyFill="1" applyBorder="1" applyAlignment="1" applyProtection="1">
      <alignment horizontal="center"/>
      <protection/>
    </xf>
    <xf numFmtId="37" fontId="39" fillId="36" borderId="168" xfId="45" applyNumberFormat="1" applyFont="1" applyFill="1" applyBorder="1" applyAlignment="1" applyProtection="1">
      <alignment horizontal="center"/>
      <protection/>
    </xf>
    <xf numFmtId="1" fontId="25" fillId="35" borderId="191" xfId="63" applyNumberFormat="1" applyFont="1" applyFill="1" applyBorder="1" applyAlignment="1">
      <alignment horizontal="center" vertical="center" wrapText="1"/>
      <protection/>
    </xf>
    <xf numFmtId="49" fontId="17" fillId="35" borderId="122" xfId="56" applyNumberFormat="1" applyFont="1" applyFill="1" applyBorder="1" applyAlignment="1">
      <alignment horizontal="center" vertical="center" wrapText="1"/>
      <protection/>
    </xf>
    <xf numFmtId="49" fontId="17" fillId="35" borderId="192" xfId="56" applyNumberFormat="1" applyFont="1" applyFill="1" applyBorder="1" applyAlignment="1">
      <alignment horizontal="center" vertical="center" wrapText="1"/>
      <protection/>
    </xf>
    <xf numFmtId="1" fontId="25" fillId="35" borderId="52" xfId="56" applyNumberFormat="1" applyFont="1" applyFill="1" applyBorder="1" applyAlignment="1">
      <alignment horizontal="center" vertical="center" wrapText="1"/>
      <protection/>
    </xf>
    <xf numFmtId="1" fontId="25" fillId="35" borderId="158" xfId="56" applyNumberFormat="1" applyFont="1" applyFill="1" applyBorder="1" applyAlignment="1">
      <alignment horizontal="center" vertical="center" wrapText="1"/>
      <protection/>
    </xf>
    <xf numFmtId="0" fontId="6" fillId="35" borderId="92" xfId="56" applyFont="1" applyFill="1" applyBorder="1" applyAlignment="1">
      <alignment horizontal="center" vertical="center" wrapText="1"/>
      <protection/>
    </xf>
    <xf numFmtId="1" fontId="25" fillId="35" borderId="123" xfId="56" applyNumberFormat="1" applyFont="1" applyFill="1" applyBorder="1" applyAlignment="1">
      <alignment horizontal="center" vertical="center" wrapText="1"/>
      <protection/>
    </xf>
    <xf numFmtId="1" fontId="25" fillId="35" borderId="147" xfId="56" applyNumberFormat="1" applyFont="1" applyFill="1" applyBorder="1" applyAlignment="1">
      <alignment horizontal="center" vertical="center" wrapText="1"/>
      <protection/>
    </xf>
    <xf numFmtId="0" fontId="6" fillId="35" borderId="193" xfId="56" applyFont="1" applyFill="1" applyBorder="1" applyAlignment="1">
      <alignment horizontal="center" vertical="center" wrapText="1"/>
      <protection/>
    </xf>
    <xf numFmtId="0" fontId="17" fillId="35" borderId="134" xfId="56" applyFont="1" applyFill="1" applyBorder="1" applyAlignment="1">
      <alignment horizontal="center"/>
      <protection/>
    </xf>
    <xf numFmtId="0" fontId="17" fillId="35" borderId="186" xfId="56" applyFont="1" applyFill="1" applyBorder="1" applyAlignment="1">
      <alignment horizontal="center"/>
      <protection/>
    </xf>
    <xf numFmtId="0" fontId="17" fillId="35" borderId="187" xfId="56" applyFont="1" applyFill="1" applyBorder="1" applyAlignment="1">
      <alignment horizontal="center"/>
      <protection/>
    </xf>
    <xf numFmtId="0" fontId="17" fillId="35" borderId="135" xfId="56" applyFont="1" applyFill="1" applyBorder="1" applyAlignment="1">
      <alignment horizontal="center"/>
      <protection/>
    </xf>
    <xf numFmtId="0" fontId="17" fillId="35" borderId="136" xfId="56" applyFont="1" applyFill="1" applyBorder="1" applyAlignment="1">
      <alignment horizontal="center"/>
      <protection/>
    </xf>
    <xf numFmtId="49" fontId="19" fillId="35" borderId="194" xfId="56" applyNumberFormat="1" applyFont="1" applyFill="1" applyBorder="1" applyAlignment="1">
      <alignment horizontal="center" vertical="center" wrapText="1"/>
      <protection/>
    </xf>
    <xf numFmtId="0" fontId="33" fillId="0" borderId="65" xfId="56" applyFont="1" applyBorder="1" applyAlignment="1">
      <alignment horizontal="center" vertical="center" wrapText="1"/>
      <protection/>
    </xf>
    <xf numFmtId="0" fontId="38" fillId="35" borderId="37" xfId="56" applyFont="1" applyFill="1" applyBorder="1" applyAlignment="1">
      <alignment horizontal="center" vertical="center"/>
      <protection/>
    </xf>
    <xf numFmtId="0" fontId="38" fillId="35" borderId="35" xfId="56" applyFont="1" applyFill="1" applyBorder="1" applyAlignment="1">
      <alignment horizontal="center" vertical="center"/>
      <protection/>
    </xf>
    <xf numFmtId="0" fontId="38" fillId="35" borderId="36" xfId="56" applyFont="1" applyFill="1" applyBorder="1" applyAlignment="1">
      <alignment horizontal="center" vertical="center"/>
      <protection/>
    </xf>
    <xf numFmtId="1" fontId="17" fillId="35" borderId="119" xfId="56" applyNumberFormat="1" applyFont="1" applyFill="1" applyBorder="1" applyAlignment="1">
      <alignment horizontal="center" vertical="center" wrapText="1"/>
      <protection/>
    </xf>
    <xf numFmtId="1" fontId="17" fillId="35" borderId="131" xfId="56" applyNumberFormat="1" applyFont="1" applyFill="1" applyBorder="1" applyAlignment="1">
      <alignment horizontal="center" vertical="center" wrapText="1"/>
      <protection/>
    </xf>
    <xf numFmtId="0" fontId="13" fillId="35" borderId="161" xfId="56" applyFont="1" applyFill="1" applyBorder="1" applyAlignment="1">
      <alignment horizontal="center" vertical="center" wrapText="1"/>
      <protection/>
    </xf>
    <xf numFmtId="49" fontId="17" fillId="35" borderId="195" xfId="56" applyNumberFormat="1" applyFont="1" applyFill="1" applyBorder="1" applyAlignment="1">
      <alignment horizontal="center" vertical="center" wrapText="1"/>
      <protection/>
    </xf>
    <xf numFmtId="49" fontId="17" fillId="35" borderId="196" xfId="56" applyNumberFormat="1" applyFont="1" applyFill="1" applyBorder="1" applyAlignment="1">
      <alignment horizontal="center" vertical="center" wrapText="1"/>
      <protection/>
    </xf>
    <xf numFmtId="49" fontId="17" fillId="35" borderId="197" xfId="56" applyNumberFormat="1" applyFont="1" applyFill="1" applyBorder="1" applyAlignment="1">
      <alignment horizontal="center" vertical="center" wrapText="1"/>
      <protection/>
    </xf>
    <xf numFmtId="1" fontId="5" fillId="35" borderId="52" xfId="56" applyNumberFormat="1" applyFont="1" applyFill="1" applyBorder="1" applyAlignment="1">
      <alignment horizontal="center" vertical="center" wrapText="1"/>
      <protection/>
    </xf>
    <xf numFmtId="1" fontId="5" fillId="35" borderId="158" xfId="56" applyNumberFormat="1" applyFont="1" applyFill="1" applyBorder="1" applyAlignment="1">
      <alignment horizontal="center" vertical="center" wrapText="1"/>
      <protection/>
    </xf>
    <xf numFmtId="0" fontId="3" fillId="35" borderId="92" xfId="56" applyFont="1" applyFill="1" applyBorder="1" applyAlignment="1">
      <alignment horizontal="center" vertical="center" wrapText="1"/>
      <protection/>
    </xf>
    <xf numFmtId="1" fontId="5" fillId="35" borderId="123" xfId="56" applyNumberFormat="1" applyFont="1" applyFill="1" applyBorder="1" applyAlignment="1">
      <alignment horizontal="center" vertical="center" wrapText="1"/>
      <protection/>
    </xf>
    <xf numFmtId="1" fontId="5" fillId="35" borderId="147" xfId="56" applyNumberFormat="1" applyFont="1" applyFill="1" applyBorder="1" applyAlignment="1">
      <alignment horizontal="center" vertical="center" wrapText="1"/>
      <protection/>
    </xf>
    <xf numFmtId="0" fontId="3" fillId="35" borderId="193" xfId="56" applyFont="1" applyFill="1" applyBorder="1" applyAlignment="1">
      <alignment horizontal="center" vertical="center" wrapText="1"/>
      <protection/>
    </xf>
    <xf numFmtId="1" fontId="5" fillId="35" borderId="119" xfId="56" applyNumberFormat="1" applyFont="1" applyFill="1" applyBorder="1" applyAlignment="1">
      <alignment horizontal="center" vertical="center" wrapText="1"/>
      <protection/>
    </xf>
    <xf numFmtId="1" fontId="5" fillId="35" borderId="131" xfId="56" applyNumberFormat="1" applyFont="1" applyFill="1" applyBorder="1" applyAlignment="1">
      <alignment horizontal="center" vertical="center" wrapText="1"/>
      <protection/>
    </xf>
    <xf numFmtId="0" fontId="3" fillId="35" borderId="161" xfId="56" applyFont="1" applyFill="1" applyBorder="1" applyAlignment="1">
      <alignment horizontal="center" vertical="center" wrapText="1"/>
      <protection/>
    </xf>
    <xf numFmtId="1" fontId="25" fillId="35" borderId="119" xfId="56" applyNumberFormat="1" applyFont="1" applyFill="1" applyBorder="1" applyAlignment="1">
      <alignment horizontal="center" vertical="center" wrapText="1"/>
      <protection/>
    </xf>
    <xf numFmtId="1" fontId="25" fillId="35" borderId="131" xfId="56" applyNumberFormat="1" applyFont="1" applyFill="1" applyBorder="1" applyAlignment="1">
      <alignment horizontal="center" vertical="center" wrapText="1"/>
      <protection/>
    </xf>
    <xf numFmtId="0" fontId="6" fillId="35" borderId="161" xfId="56" applyFont="1" applyFill="1" applyBorder="1" applyAlignment="1">
      <alignment horizontal="center" vertical="center" wrapText="1"/>
      <protection/>
    </xf>
    <xf numFmtId="49" fontId="19" fillId="35" borderId="198" xfId="56" applyNumberFormat="1" applyFont="1" applyFill="1" applyBorder="1" applyAlignment="1">
      <alignment horizontal="center" vertical="center" wrapText="1"/>
      <protection/>
    </xf>
    <xf numFmtId="1" fontId="19" fillId="35" borderId="178" xfId="56" applyNumberFormat="1" applyFont="1" applyFill="1" applyBorder="1" applyAlignment="1">
      <alignment horizontal="center" vertical="center" wrapText="1"/>
      <protection/>
    </xf>
    <xf numFmtId="0" fontId="32" fillId="35" borderId="82" xfId="56" applyFont="1" applyFill="1" applyBorder="1" applyAlignment="1">
      <alignment vertical="center"/>
      <protection/>
    </xf>
    <xf numFmtId="0" fontId="32" fillId="35" borderId="179" xfId="56" applyFont="1" applyFill="1" applyBorder="1" applyAlignment="1">
      <alignment vertical="center"/>
      <protection/>
    </xf>
    <xf numFmtId="0" fontId="32" fillId="35" borderId="180" xfId="56" applyFont="1" applyFill="1" applyBorder="1" applyAlignment="1">
      <alignment vertical="center"/>
      <protection/>
    </xf>
    <xf numFmtId="49" fontId="17" fillId="35" borderId="185" xfId="56" applyNumberFormat="1" applyFont="1" applyFill="1" applyBorder="1" applyAlignment="1">
      <alignment horizontal="center" vertical="center" wrapText="1"/>
      <protection/>
    </xf>
    <xf numFmtId="49" fontId="17" fillId="35" borderId="26" xfId="56" applyNumberFormat="1" applyFont="1" applyFill="1" applyBorder="1" applyAlignment="1">
      <alignment horizontal="center" vertical="center" wrapText="1"/>
      <protection/>
    </xf>
    <xf numFmtId="49" fontId="17" fillId="35" borderId="199" xfId="56" applyNumberFormat="1" applyFont="1" applyFill="1" applyBorder="1" applyAlignment="1">
      <alignment horizontal="center" vertical="center" wrapText="1"/>
      <protection/>
    </xf>
    <xf numFmtId="0" fontId="44" fillId="37" borderId="146" xfId="55" applyFont="1" applyFill="1" applyBorder="1">
      <alignment/>
      <protection/>
    </xf>
    <xf numFmtId="0" fontId="47" fillId="37" borderId="147" xfId="45" applyFont="1" applyFill="1" applyBorder="1" applyAlignment="1" applyProtection="1">
      <alignment horizontal="left" indent="1"/>
      <protection/>
    </xf>
    <xf numFmtId="0" fontId="44" fillId="37" borderId="81" xfId="55" applyFont="1" applyFill="1" applyBorder="1">
      <alignment/>
      <protection/>
    </xf>
    <xf numFmtId="0" fontId="47" fillId="37" borderId="118" xfId="45" applyFont="1" applyFill="1" applyBorder="1" applyAlignment="1" applyProtection="1">
      <alignment horizontal="left" indent="1"/>
      <protection/>
    </xf>
    <xf numFmtId="0" fontId="44" fillId="37" borderId="0" xfId="55" applyFont="1" applyFill="1">
      <alignment/>
      <protection/>
    </xf>
    <xf numFmtId="0" fontId="44" fillId="3" borderId="81" xfId="55" applyFont="1" applyFill="1" applyBorder="1">
      <alignment/>
      <protection/>
    </xf>
    <xf numFmtId="0" fontId="47" fillId="3" borderId="118" xfId="45" applyFont="1" applyFill="1" applyBorder="1" applyAlignment="1" applyProtection="1">
      <alignment horizontal="left" indent="1"/>
      <protection/>
    </xf>
    <xf numFmtId="0" fontId="44" fillId="3" borderId="128" xfId="55" applyFont="1" applyFill="1" applyBorder="1">
      <alignment/>
      <protection/>
    </xf>
    <xf numFmtId="0" fontId="47" fillId="3" borderId="129" xfId="45" applyFont="1" applyFill="1" applyBorder="1" applyAlignment="1" applyProtection="1">
      <alignment horizontal="left" indent="1"/>
      <protection/>
    </xf>
    <xf numFmtId="0" fontId="44" fillId="3" borderId="20" xfId="55" applyFont="1" applyFill="1" applyBorder="1">
      <alignment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rmal 4 2" xfId="58"/>
    <cellStyle name="Normal_Cuadro 1.1 Comportamiento pasajeros y carga MARZO 2009" xfId="59"/>
    <cellStyle name="Normal_Cuadro 1.1 Comportamiento pasajeros y carga MARZO 2009 2" xfId="60"/>
    <cellStyle name="Normal_CUADRO 1.1 DEFINITIVO" xfId="61"/>
    <cellStyle name="Normal_CUADRO 1.2. PAX NACIONAL POR EMPRESA MAR 2009" xfId="62"/>
    <cellStyle name="Normal_CUADRO 1.6 PAX NACIONALES PRINCIPALES RUTAS MAR 2009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dxfs count="53"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4162425</xdr:colOff>
      <xdr:row>1</xdr:row>
      <xdr:rowOff>76200</xdr:rowOff>
    </xdr:from>
    <xdr:to>
      <xdr:col>2</xdr:col>
      <xdr:colOff>4981575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0477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2</xdr:row>
      <xdr:rowOff>209550</xdr:rowOff>
    </xdr:from>
    <xdr:to>
      <xdr:col>13</xdr:col>
      <xdr:colOff>552450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781050"/>
          <a:ext cx="981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26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1:E32"/>
  <sheetViews>
    <sheetView showGridLines="0" tabSelected="1" zoomScale="115" zoomScaleNormal="115" zoomScalePageLayoutView="0" workbookViewId="0" topLeftCell="A1">
      <selection activeCell="E17" sqref="E17"/>
    </sheetView>
  </sheetViews>
  <sheetFormatPr defaultColWidth="11.421875" defaultRowHeight="15"/>
  <cols>
    <col min="1" max="1" width="1.1484375" style="408" customWidth="1"/>
    <col min="2" max="2" width="15.421875" style="408" customWidth="1"/>
    <col min="3" max="3" width="77.7109375" style="408" customWidth="1"/>
    <col min="4" max="16384" width="11.421875" style="408" customWidth="1"/>
  </cols>
  <sheetData>
    <row r="1" ht="2.25" customHeight="1" thickBot="1">
      <c r="B1" s="407"/>
    </row>
    <row r="2" spans="2:3" ht="11.25" customHeight="1">
      <c r="B2" s="416"/>
      <c r="C2" s="417"/>
    </row>
    <row r="3" spans="2:3" ht="21.75" customHeight="1">
      <c r="B3" s="418" t="s">
        <v>292</v>
      </c>
      <c r="C3" s="419"/>
    </row>
    <row r="4" spans="2:3" ht="18" customHeight="1">
      <c r="B4" s="420" t="s">
        <v>293</v>
      </c>
      <c r="C4" s="419"/>
    </row>
    <row r="5" spans="2:3" ht="18" customHeight="1">
      <c r="B5" s="421" t="s">
        <v>294</v>
      </c>
      <c r="C5" s="419"/>
    </row>
    <row r="6" spans="2:3" ht="9" customHeight="1">
      <c r="B6" s="422"/>
      <c r="C6" s="419"/>
    </row>
    <row r="7" spans="2:3" ht="3" customHeight="1">
      <c r="B7" s="423"/>
      <c r="C7" s="424"/>
    </row>
    <row r="8" spans="2:5" ht="24.75">
      <c r="B8" s="440" t="s">
        <v>314</v>
      </c>
      <c r="C8" s="441"/>
      <c r="E8" s="409"/>
    </row>
    <row r="9" spans="2:5" ht="23.25">
      <c r="B9" s="442" t="s">
        <v>75</v>
      </c>
      <c r="C9" s="443"/>
      <c r="E9" s="409"/>
    </row>
    <row r="10" spans="2:3" ht="20.25" customHeight="1">
      <c r="B10" s="444" t="s">
        <v>295</v>
      </c>
      <c r="C10" s="445"/>
    </row>
    <row r="11" spans="2:3" ht="4.5" customHeight="1" thickBot="1">
      <c r="B11" s="410"/>
      <c r="C11" s="411"/>
    </row>
    <row r="12" spans="2:3" ht="16.5" customHeight="1" thickBot="1" thickTop="1">
      <c r="B12" s="437" t="s">
        <v>322</v>
      </c>
      <c r="C12" s="438" t="s">
        <v>323</v>
      </c>
    </row>
    <row r="13" spans="2:3" ht="18" customHeight="1" thickTop="1">
      <c r="B13" s="614" t="s">
        <v>337</v>
      </c>
      <c r="C13" s="615" t="s">
        <v>296</v>
      </c>
    </row>
    <row r="14" spans="2:3" ht="18" customHeight="1">
      <c r="B14" s="619" t="s">
        <v>338</v>
      </c>
      <c r="C14" s="620" t="s">
        <v>297</v>
      </c>
    </row>
    <row r="15" spans="2:3" ht="18" customHeight="1">
      <c r="B15" s="616" t="s">
        <v>324</v>
      </c>
      <c r="C15" s="617" t="s">
        <v>303</v>
      </c>
    </row>
    <row r="16" spans="2:3" ht="18" customHeight="1">
      <c r="B16" s="619" t="s">
        <v>325</v>
      </c>
      <c r="C16" s="620" t="s">
        <v>304</v>
      </c>
    </row>
    <row r="17" spans="2:3" ht="18" customHeight="1">
      <c r="B17" s="616" t="s">
        <v>326</v>
      </c>
      <c r="C17" s="617" t="s">
        <v>305</v>
      </c>
    </row>
    <row r="18" spans="2:3" ht="18" customHeight="1">
      <c r="B18" s="619" t="s">
        <v>327</v>
      </c>
      <c r="C18" s="620" t="s">
        <v>306</v>
      </c>
    </row>
    <row r="19" spans="2:3" ht="18" customHeight="1">
      <c r="B19" s="616" t="s">
        <v>328</v>
      </c>
      <c r="C19" s="617" t="s">
        <v>307</v>
      </c>
    </row>
    <row r="20" spans="2:3" ht="18" customHeight="1">
      <c r="B20" s="619" t="s">
        <v>329</v>
      </c>
      <c r="C20" s="620" t="s">
        <v>308</v>
      </c>
    </row>
    <row r="21" spans="2:3" ht="18" customHeight="1">
      <c r="B21" s="616" t="s">
        <v>330</v>
      </c>
      <c r="C21" s="617" t="s">
        <v>309</v>
      </c>
    </row>
    <row r="22" spans="2:3" ht="18" customHeight="1">
      <c r="B22" s="619" t="s">
        <v>331</v>
      </c>
      <c r="C22" s="620" t="s">
        <v>310</v>
      </c>
    </row>
    <row r="23" spans="2:3" ht="18" customHeight="1">
      <c r="B23" s="616" t="s">
        <v>332</v>
      </c>
      <c r="C23" s="617" t="s">
        <v>311</v>
      </c>
    </row>
    <row r="24" spans="2:3" ht="18" customHeight="1" thickBot="1">
      <c r="B24" s="621" t="s">
        <v>333</v>
      </c>
      <c r="C24" s="622" t="s">
        <v>298</v>
      </c>
    </row>
    <row r="25" spans="2:3" ht="18" customHeight="1">
      <c r="B25" s="618" t="s">
        <v>335</v>
      </c>
      <c r="C25" s="617" t="s">
        <v>312</v>
      </c>
    </row>
    <row r="26" spans="2:3" ht="18" customHeight="1" thickBot="1">
      <c r="B26" s="623" t="s">
        <v>334</v>
      </c>
      <c r="C26" s="622" t="s">
        <v>313</v>
      </c>
    </row>
    <row r="27" ht="10.5" customHeight="1"/>
    <row r="28" ht="6" customHeight="1"/>
    <row r="29" ht="15">
      <c r="B29" s="412" t="s">
        <v>299</v>
      </c>
    </row>
    <row r="30" ht="14.25">
      <c r="B30" s="413" t="s">
        <v>300</v>
      </c>
    </row>
    <row r="31" ht="13.5">
      <c r="B31" s="414" t="s">
        <v>301</v>
      </c>
    </row>
    <row r="32" ht="12.75">
      <c r="B32" s="415" t="s">
        <v>302</v>
      </c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32" r:id="rId1" display="juan.torres@aerocivil.gov.co"/>
    <hyperlink ref="C13" location="'CUADRO 1.1A'!A1" display="Comportamiento del Transporte aéreo regular y no regular - Pasajeros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46"/>
  <sheetViews>
    <sheetView showGridLines="0" zoomScale="88" zoomScaleNormal="88" zoomScalePageLayoutView="0" workbookViewId="0" topLeftCell="A1">
      <selection activeCell="G12" sqref="G12"/>
    </sheetView>
  </sheetViews>
  <sheetFormatPr defaultColWidth="9.140625" defaultRowHeight="15"/>
  <cols>
    <col min="1" max="1" width="15.8515625" style="245" customWidth="1"/>
    <col min="2" max="2" width="11.00390625" style="245" customWidth="1"/>
    <col min="3" max="3" width="12.00390625" style="245" customWidth="1"/>
    <col min="4" max="4" width="7.140625" style="245" customWidth="1"/>
    <col min="5" max="5" width="9.28125" style="245" customWidth="1"/>
    <col min="6" max="6" width="9.7109375" style="245" customWidth="1"/>
    <col min="7" max="7" width="11.7109375" style="245" customWidth="1"/>
    <col min="8" max="8" width="7.421875" style="245" customWidth="1"/>
    <col min="9" max="9" width="9.00390625" style="245" customWidth="1"/>
    <col min="10" max="10" width="10.421875" style="245" customWidth="1"/>
    <col min="11" max="11" width="12.00390625" style="245" customWidth="1"/>
    <col min="12" max="12" width="7.7109375" style="245" customWidth="1"/>
    <col min="13" max="13" width="9.00390625" style="245" customWidth="1"/>
    <col min="14" max="14" width="9.7109375" style="245" customWidth="1"/>
    <col min="15" max="15" width="11.57421875" style="245" customWidth="1"/>
    <col min="16" max="16" width="7.421875" style="245" customWidth="1"/>
    <col min="17" max="17" width="10.28125" style="245" customWidth="1"/>
    <col min="18" max="16384" width="9.140625" style="245" customWidth="1"/>
  </cols>
  <sheetData>
    <row r="1" spans="14:17" ht="19.5" thickBot="1">
      <c r="N1" s="566" t="s">
        <v>31</v>
      </c>
      <c r="O1" s="567"/>
      <c r="P1" s="567"/>
      <c r="Q1" s="568"/>
    </row>
    <row r="2" ht="3.75" customHeight="1" thickBot="1"/>
    <row r="3" spans="1:17" ht="24" customHeight="1" thickTop="1">
      <c r="A3" s="558" t="s">
        <v>189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60"/>
    </row>
    <row r="4" spans="1:17" ht="23.25" customHeight="1" thickBot="1">
      <c r="A4" s="552" t="s">
        <v>75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4"/>
    </row>
    <row r="5" spans="1:17" s="262" customFormat="1" ht="20.25" customHeight="1" thickBot="1">
      <c r="A5" s="549" t="s">
        <v>185</v>
      </c>
      <c r="B5" s="555" t="s">
        <v>73</v>
      </c>
      <c r="C5" s="555"/>
      <c r="D5" s="555"/>
      <c r="E5" s="555"/>
      <c r="F5" s="555"/>
      <c r="G5" s="555"/>
      <c r="H5" s="555"/>
      <c r="I5" s="556"/>
      <c r="J5" s="555" t="s">
        <v>72</v>
      </c>
      <c r="K5" s="555"/>
      <c r="L5" s="555"/>
      <c r="M5" s="555"/>
      <c r="N5" s="555"/>
      <c r="O5" s="555"/>
      <c r="P5" s="555"/>
      <c r="Q5" s="557"/>
    </row>
    <row r="6" spans="1:17" s="255" customFormat="1" ht="28.5" customHeight="1" thickBot="1">
      <c r="A6" s="550"/>
      <c r="B6" s="561" t="s">
        <v>71</v>
      </c>
      <c r="C6" s="561"/>
      <c r="D6" s="561"/>
      <c r="E6" s="562"/>
      <c r="F6" s="561" t="s">
        <v>70</v>
      </c>
      <c r="G6" s="561"/>
      <c r="H6" s="561"/>
      <c r="I6" s="562"/>
      <c r="J6" s="563" t="s">
        <v>69</v>
      </c>
      <c r="K6" s="564"/>
      <c r="L6" s="564"/>
      <c r="M6" s="565"/>
      <c r="N6" s="563" t="s">
        <v>67</v>
      </c>
      <c r="O6" s="564"/>
      <c r="P6" s="564"/>
      <c r="Q6" s="569"/>
    </row>
    <row r="7" spans="1:17" s="255" customFormat="1" ht="22.5" customHeight="1" thickBot="1">
      <c r="A7" s="551"/>
      <c r="B7" s="261" t="s">
        <v>25</v>
      </c>
      <c r="C7" s="257" t="s">
        <v>24</v>
      </c>
      <c r="D7" s="257" t="s">
        <v>20</v>
      </c>
      <c r="E7" s="260" t="s">
        <v>68</v>
      </c>
      <c r="F7" s="258" t="s">
        <v>25</v>
      </c>
      <c r="G7" s="257" t="s">
        <v>24</v>
      </c>
      <c r="H7" s="257" t="s">
        <v>20</v>
      </c>
      <c r="I7" s="259" t="s">
        <v>66</v>
      </c>
      <c r="J7" s="258" t="s">
        <v>25</v>
      </c>
      <c r="K7" s="257" t="s">
        <v>24</v>
      </c>
      <c r="L7" s="257" t="s">
        <v>20</v>
      </c>
      <c r="M7" s="259" t="s">
        <v>68</v>
      </c>
      <c r="N7" s="258" t="s">
        <v>25</v>
      </c>
      <c r="O7" s="257" t="s">
        <v>24</v>
      </c>
      <c r="P7" s="257" t="s">
        <v>20</v>
      </c>
      <c r="Q7" s="256" t="s">
        <v>66</v>
      </c>
    </row>
    <row r="8" spans="1:17" s="254" customFormat="1" ht="18" customHeight="1" thickBot="1">
      <c r="A8" s="275" t="s">
        <v>184</v>
      </c>
      <c r="B8" s="274">
        <f>SUM(B9:B44)</f>
        <v>8244.297000000002</v>
      </c>
      <c r="C8" s="270">
        <f>SUM(C9:C44)</f>
        <v>771.6600000000008</v>
      </c>
      <c r="D8" s="270">
        <f aca="true" t="shared" si="0" ref="D8:D44">C8+B8</f>
        <v>9015.957000000002</v>
      </c>
      <c r="E8" s="271">
        <f aca="true" t="shared" si="1" ref="E8:E44">D8/$D$8</f>
        <v>1</v>
      </c>
      <c r="F8" s="270">
        <f>SUM(F9:F44)</f>
        <v>8090.237999999998</v>
      </c>
      <c r="G8" s="270">
        <f>SUM(G9:G44)</f>
        <v>584.659</v>
      </c>
      <c r="H8" s="270">
        <f aca="true" t="shared" si="2" ref="H8:H44">G8+F8</f>
        <v>8674.896999999997</v>
      </c>
      <c r="I8" s="273">
        <f aca="true" t="shared" si="3" ref="I8:I44">(D8/H8-1)</f>
        <v>0.03931574057882248</v>
      </c>
      <c r="J8" s="272">
        <f>SUM(J9:J44)</f>
        <v>8244.297000000002</v>
      </c>
      <c r="K8" s="270">
        <f>SUM(K9:K44)</f>
        <v>771.6600000000008</v>
      </c>
      <c r="L8" s="270">
        <f aca="true" t="shared" si="4" ref="L8:L44">K8+J8</f>
        <v>9015.957000000002</v>
      </c>
      <c r="M8" s="271">
        <f aca="true" t="shared" si="5" ref="M8:M44">(L8/$L$8)</f>
        <v>1</v>
      </c>
      <c r="N8" s="270">
        <f>SUM(N9:N44)</f>
        <v>8090.237999999998</v>
      </c>
      <c r="O8" s="270">
        <f>SUM(O9:O44)</f>
        <v>584.659</v>
      </c>
      <c r="P8" s="270">
        <f aca="true" t="shared" si="6" ref="P8:P44">O8+N8</f>
        <v>8674.896999999997</v>
      </c>
      <c r="Q8" s="269">
        <f>(L8/P8-1)</f>
        <v>0.03931574057882248</v>
      </c>
    </row>
    <row r="9" spans="1:17" s="246" customFormat="1" ht="18" customHeight="1" thickTop="1">
      <c r="A9" s="253" t="s">
        <v>183</v>
      </c>
      <c r="B9" s="252">
        <v>1351.946</v>
      </c>
      <c r="C9" s="248">
        <v>2.717</v>
      </c>
      <c r="D9" s="248">
        <f t="shared" si="0"/>
        <v>1354.663</v>
      </c>
      <c r="E9" s="251">
        <f t="shared" si="1"/>
        <v>0.1502517148207339</v>
      </c>
      <c r="F9" s="249">
        <v>1219.828</v>
      </c>
      <c r="G9" s="248">
        <v>0.522</v>
      </c>
      <c r="H9" s="248">
        <f t="shared" si="2"/>
        <v>1220.35</v>
      </c>
      <c r="I9" s="250">
        <f t="shared" si="3"/>
        <v>0.11006104805998285</v>
      </c>
      <c r="J9" s="249">
        <v>1351.946</v>
      </c>
      <c r="K9" s="248">
        <v>2.717</v>
      </c>
      <c r="L9" s="248">
        <f t="shared" si="4"/>
        <v>1354.663</v>
      </c>
      <c r="M9" s="250">
        <f t="shared" si="5"/>
        <v>0.1502517148207339</v>
      </c>
      <c r="N9" s="249">
        <v>1219.828</v>
      </c>
      <c r="O9" s="248">
        <v>0.522</v>
      </c>
      <c r="P9" s="248">
        <f t="shared" si="6"/>
        <v>1220.35</v>
      </c>
      <c r="Q9" s="247">
        <f aca="true" t="shared" si="7" ref="Q9:Q44">(J9/N9-1)</f>
        <v>0.10830871237584305</v>
      </c>
    </row>
    <row r="10" spans="1:17" s="246" customFormat="1" ht="18" customHeight="1">
      <c r="A10" s="253" t="s">
        <v>180</v>
      </c>
      <c r="B10" s="252">
        <v>1212.315</v>
      </c>
      <c r="C10" s="248">
        <v>2.3569999999999998</v>
      </c>
      <c r="D10" s="248">
        <f t="shared" si="0"/>
        <v>1214.672</v>
      </c>
      <c r="E10" s="251">
        <f t="shared" si="1"/>
        <v>0.1347246886825214</v>
      </c>
      <c r="F10" s="249">
        <v>1074.893</v>
      </c>
      <c r="G10" s="248">
        <v>28.575000000000003</v>
      </c>
      <c r="H10" s="248">
        <f t="shared" si="2"/>
        <v>1103.468</v>
      </c>
      <c r="I10" s="250">
        <f t="shared" si="3"/>
        <v>0.10077682361427787</v>
      </c>
      <c r="J10" s="249">
        <v>1212.315</v>
      </c>
      <c r="K10" s="248">
        <v>2.3569999999999998</v>
      </c>
      <c r="L10" s="248">
        <f t="shared" si="4"/>
        <v>1214.672</v>
      </c>
      <c r="M10" s="250">
        <f t="shared" si="5"/>
        <v>0.1347246886825214</v>
      </c>
      <c r="N10" s="249">
        <v>1074.893</v>
      </c>
      <c r="O10" s="248">
        <v>28.575000000000003</v>
      </c>
      <c r="P10" s="248">
        <f t="shared" si="6"/>
        <v>1103.468</v>
      </c>
      <c r="Q10" s="247">
        <f t="shared" si="7"/>
        <v>0.12784714385524887</v>
      </c>
    </row>
    <row r="11" spans="1:17" s="246" customFormat="1" ht="18" customHeight="1">
      <c r="A11" s="253" t="s">
        <v>181</v>
      </c>
      <c r="B11" s="252">
        <v>1160.113</v>
      </c>
      <c r="C11" s="248">
        <v>1.01</v>
      </c>
      <c r="D11" s="248">
        <f t="shared" si="0"/>
        <v>1161.123</v>
      </c>
      <c r="E11" s="251">
        <f t="shared" si="1"/>
        <v>0.12878533027608713</v>
      </c>
      <c r="F11" s="249">
        <v>964.1999999999999</v>
      </c>
      <c r="G11" s="248"/>
      <c r="H11" s="248">
        <f t="shared" si="2"/>
        <v>964.1999999999999</v>
      </c>
      <c r="I11" s="250">
        <f t="shared" si="3"/>
        <v>0.20423459863098947</v>
      </c>
      <c r="J11" s="249">
        <v>1160.113</v>
      </c>
      <c r="K11" s="248">
        <v>1.01</v>
      </c>
      <c r="L11" s="248">
        <f t="shared" si="4"/>
        <v>1161.123</v>
      </c>
      <c r="M11" s="250">
        <f t="shared" si="5"/>
        <v>0.12878533027608713</v>
      </c>
      <c r="N11" s="249">
        <v>964.1999999999999</v>
      </c>
      <c r="O11" s="248"/>
      <c r="P11" s="248">
        <f t="shared" si="6"/>
        <v>964.1999999999999</v>
      </c>
      <c r="Q11" s="247">
        <f t="shared" si="7"/>
        <v>0.20318709811242486</v>
      </c>
    </row>
    <row r="12" spans="1:17" s="246" customFormat="1" ht="18" customHeight="1">
      <c r="A12" s="253" t="s">
        <v>159</v>
      </c>
      <c r="B12" s="252">
        <v>657.9870000000001</v>
      </c>
      <c r="C12" s="248"/>
      <c r="D12" s="248">
        <f t="shared" si="0"/>
        <v>657.9870000000001</v>
      </c>
      <c r="E12" s="251">
        <f t="shared" si="1"/>
        <v>0.07298027264327014</v>
      </c>
      <c r="F12" s="249">
        <v>805.127</v>
      </c>
      <c r="G12" s="248"/>
      <c r="H12" s="248">
        <f t="shared" si="2"/>
        <v>805.127</v>
      </c>
      <c r="I12" s="250">
        <f t="shared" si="3"/>
        <v>-0.1827537767333599</v>
      </c>
      <c r="J12" s="249">
        <v>657.9870000000001</v>
      </c>
      <c r="K12" s="248"/>
      <c r="L12" s="248">
        <f t="shared" si="4"/>
        <v>657.9870000000001</v>
      </c>
      <c r="M12" s="250">
        <f t="shared" si="5"/>
        <v>0.07298027264327014</v>
      </c>
      <c r="N12" s="249">
        <v>805.127</v>
      </c>
      <c r="O12" s="248"/>
      <c r="P12" s="248">
        <f t="shared" si="6"/>
        <v>805.127</v>
      </c>
      <c r="Q12" s="247">
        <f t="shared" si="7"/>
        <v>-0.1827537767333599</v>
      </c>
    </row>
    <row r="13" spans="1:17" s="246" customFormat="1" ht="18" customHeight="1">
      <c r="A13" s="253" t="s">
        <v>177</v>
      </c>
      <c r="B13" s="252">
        <v>382.73400000000004</v>
      </c>
      <c r="C13" s="248">
        <v>39.00200000000001</v>
      </c>
      <c r="D13" s="248">
        <f t="shared" si="0"/>
        <v>421.73600000000005</v>
      </c>
      <c r="E13" s="251">
        <f t="shared" si="1"/>
        <v>0.046776620607218954</v>
      </c>
      <c r="F13" s="249">
        <v>285.01200000000006</v>
      </c>
      <c r="G13" s="248">
        <v>12.168999999999999</v>
      </c>
      <c r="H13" s="248">
        <f t="shared" si="2"/>
        <v>297.18100000000004</v>
      </c>
      <c r="I13" s="250">
        <f t="shared" si="3"/>
        <v>0.41912168005357</v>
      </c>
      <c r="J13" s="249">
        <v>382.73400000000004</v>
      </c>
      <c r="K13" s="248">
        <v>39.00200000000001</v>
      </c>
      <c r="L13" s="248">
        <f t="shared" si="4"/>
        <v>421.73600000000005</v>
      </c>
      <c r="M13" s="250">
        <f t="shared" si="5"/>
        <v>0.046776620607218954</v>
      </c>
      <c r="N13" s="249">
        <v>285.01200000000006</v>
      </c>
      <c r="O13" s="248">
        <v>12.168999999999999</v>
      </c>
      <c r="P13" s="248">
        <f t="shared" si="6"/>
        <v>297.18100000000004</v>
      </c>
      <c r="Q13" s="247">
        <f t="shared" si="7"/>
        <v>0.34286977390425655</v>
      </c>
    </row>
    <row r="14" spans="1:17" s="246" customFormat="1" ht="18" customHeight="1">
      <c r="A14" s="253" t="s">
        <v>170</v>
      </c>
      <c r="B14" s="252">
        <v>345.07500000000005</v>
      </c>
      <c r="C14" s="248">
        <v>14.552999999999999</v>
      </c>
      <c r="D14" s="248">
        <f t="shared" si="0"/>
        <v>359.62800000000004</v>
      </c>
      <c r="E14" s="251">
        <f t="shared" si="1"/>
        <v>0.03988794533957959</v>
      </c>
      <c r="F14" s="249">
        <v>164.686</v>
      </c>
      <c r="G14" s="248">
        <v>3.536</v>
      </c>
      <c r="H14" s="248">
        <f t="shared" si="2"/>
        <v>168.222</v>
      </c>
      <c r="I14" s="250">
        <f t="shared" si="3"/>
        <v>1.1378178835110746</v>
      </c>
      <c r="J14" s="249">
        <v>345.07500000000005</v>
      </c>
      <c r="K14" s="248">
        <v>14.552999999999999</v>
      </c>
      <c r="L14" s="248">
        <f t="shared" si="4"/>
        <v>359.62800000000004</v>
      </c>
      <c r="M14" s="250">
        <f t="shared" si="5"/>
        <v>0.03988794533957959</v>
      </c>
      <c r="N14" s="249">
        <v>164.686</v>
      </c>
      <c r="O14" s="248">
        <v>3.536</v>
      </c>
      <c r="P14" s="248">
        <f t="shared" si="6"/>
        <v>168.222</v>
      </c>
      <c r="Q14" s="247">
        <f t="shared" si="7"/>
        <v>1.0953511531034819</v>
      </c>
    </row>
    <row r="15" spans="1:17" s="246" customFormat="1" ht="18" customHeight="1">
      <c r="A15" s="253" t="s">
        <v>182</v>
      </c>
      <c r="B15" s="252">
        <v>327.959</v>
      </c>
      <c r="C15" s="248">
        <v>4.186</v>
      </c>
      <c r="D15" s="248">
        <f t="shared" si="0"/>
        <v>332.145</v>
      </c>
      <c r="E15" s="251">
        <f t="shared" si="1"/>
        <v>0.03683968324161261</v>
      </c>
      <c r="F15" s="249">
        <v>492.672</v>
      </c>
      <c r="G15" s="248">
        <v>18.387999999999998</v>
      </c>
      <c r="H15" s="248">
        <f t="shared" si="2"/>
        <v>511.06</v>
      </c>
      <c r="I15" s="250">
        <f t="shared" si="3"/>
        <v>-0.3500860955660784</v>
      </c>
      <c r="J15" s="249">
        <v>327.959</v>
      </c>
      <c r="K15" s="248">
        <v>4.186</v>
      </c>
      <c r="L15" s="248">
        <f t="shared" si="4"/>
        <v>332.145</v>
      </c>
      <c r="M15" s="250">
        <f t="shared" si="5"/>
        <v>0.03683968324161261</v>
      </c>
      <c r="N15" s="249">
        <v>492.672</v>
      </c>
      <c r="O15" s="248">
        <v>18.387999999999998</v>
      </c>
      <c r="P15" s="248">
        <f t="shared" si="6"/>
        <v>511.06</v>
      </c>
      <c r="Q15" s="247">
        <f t="shared" si="7"/>
        <v>-0.334325880098727</v>
      </c>
    </row>
    <row r="16" spans="1:17" s="246" customFormat="1" ht="18" customHeight="1">
      <c r="A16" s="253" t="s">
        <v>176</v>
      </c>
      <c r="B16" s="252">
        <v>149.365</v>
      </c>
      <c r="C16" s="248">
        <v>0.5900000000000001</v>
      </c>
      <c r="D16" s="248">
        <f t="shared" si="0"/>
        <v>149.955</v>
      </c>
      <c r="E16" s="251">
        <f t="shared" si="1"/>
        <v>0.01663217781539996</v>
      </c>
      <c r="F16" s="249">
        <v>174.11700000000002</v>
      </c>
      <c r="G16" s="248"/>
      <c r="H16" s="248">
        <f t="shared" si="2"/>
        <v>174.11700000000002</v>
      </c>
      <c r="I16" s="250">
        <f t="shared" si="3"/>
        <v>-0.13876875893795548</v>
      </c>
      <c r="J16" s="249">
        <v>149.365</v>
      </c>
      <c r="K16" s="248">
        <v>0.5900000000000001</v>
      </c>
      <c r="L16" s="248">
        <f t="shared" si="4"/>
        <v>149.955</v>
      </c>
      <c r="M16" s="250">
        <f t="shared" si="5"/>
        <v>0.01663217781539996</v>
      </c>
      <c r="N16" s="249">
        <v>174.11700000000002</v>
      </c>
      <c r="O16" s="248"/>
      <c r="P16" s="248">
        <f t="shared" si="6"/>
        <v>174.11700000000002</v>
      </c>
      <c r="Q16" s="247">
        <f t="shared" si="7"/>
        <v>-0.14215728504396474</v>
      </c>
    </row>
    <row r="17" spans="1:17" s="246" customFormat="1" ht="18" customHeight="1">
      <c r="A17" s="253" t="s">
        <v>175</v>
      </c>
      <c r="B17" s="252">
        <v>146.75</v>
      </c>
      <c r="C17" s="248">
        <v>0.08</v>
      </c>
      <c r="D17" s="248">
        <f t="shared" si="0"/>
        <v>146.83</v>
      </c>
      <c r="E17" s="251">
        <f t="shared" si="1"/>
        <v>0.016285570128606423</v>
      </c>
      <c r="F17" s="249">
        <v>113.37400000000001</v>
      </c>
      <c r="G17" s="248"/>
      <c r="H17" s="248">
        <f t="shared" si="2"/>
        <v>113.37400000000001</v>
      </c>
      <c r="I17" s="250">
        <f t="shared" si="3"/>
        <v>0.295094113288761</v>
      </c>
      <c r="J17" s="249">
        <v>146.75</v>
      </c>
      <c r="K17" s="248">
        <v>0.08</v>
      </c>
      <c r="L17" s="248">
        <f t="shared" si="4"/>
        <v>146.83</v>
      </c>
      <c r="M17" s="250">
        <f t="shared" si="5"/>
        <v>0.016285570128606423</v>
      </c>
      <c r="N17" s="249">
        <v>113.37400000000001</v>
      </c>
      <c r="O17" s="248"/>
      <c r="P17" s="248">
        <f t="shared" si="6"/>
        <v>113.37400000000001</v>
      </c>
      <c r="Q17" s="247">
        <f t="shared" si="7"/>
        <v>0.29438848413216423</v>
      </c>
    </row>
    <row r="18" spans="1:17" s="246" customFormat="1" ht="18" customHeight="1">
      <c r="A18" s="253" t="s">
        <v>171</v>
      </c>
      <c r="B18" s="252">
        <v>91.515</v>
      </c>
      <c r="C18" s="248">
        <v>47.205</v>
      </c>
      <c r="D18" s="248">
        <f t="shared" si="0"/>
        <v>138.72</v>
      </c>
      <c r="E18" s="251">
        <f t="shared" si="1"/>
        <v>0.015386053859839833</v>
      </c>
      <c r="F18" s="249">
        <v>79.623</v>
      </c>
      <c r="G18" s="248">
        <v>11.279</v>
      </c>
      <c r="H18" s="248">
        <f t="shared" si="2"/>
        <v>90.902</v>
      </c>
      <c r="I18" s="250">
        <f t="shared" si="3"/>
        <v>0.5260390310444214</v>
      </c>
      <c r="J18" s="249">
        <v>91.515</v>
      </c>
      <c r="K18" s="248">
        <v>47.205</v>
      </c>
      <c r="L18" s="248">
        <f t="shared" si="4"/>
        <v>138.72</v>
      </c>
      <c r="M18" s="250">
        <f t="shared" si="5"/>
        <v>0.015386053859839833</v>
      </c>
      <c r="N18" s="249">
        <v>79.623</v>
      </c>
      <c r="O18" s="248">
        <v>11.279</v>
      </c>
      <c r="P18" s="248">
        <f t="shared" si="6"/>
        <v>90.902</v>
      </c>
      <c r="Q18" s="247">
        <f t="shared" si="7"/>
        <v>0.14935382992351443</v>
      </c>
    </row>
    <row r="19" spans="1:17" s="246" customFormat="1" ht="18" customHeight="1">
      <c r="A19" s="253" t="s">
        <v>178</v>
      </c>
      <c r="B19" s="252">
        <v>131.33399999999997</v>
      </c>
      <c r="C19" s="248">
        <v>3.8960000000000004</v>
      </c>
      <c r="D19" s="248">
        <f t="shared" si="0"/>
        <v>135.22999999999996</v>
      </c>
      <c r="E19" s="251">
        <f t="shared" si="1"/>
        <v>0.014998962395228807</v>
      </c>
      <c r="F19" s="249">
        <v>113.911</v>
      </c>
      <c r="G19" s="248">
        <v>1.572</v>
      </c>
      <c r="H19" s="248">
        <f t="shared" si="2"/>
        <v>115.483</v>
      </c>
      <c r="I19" s="250">
        <f t="shared" si="3"/>
        <v>0.17099486504507122</v>
      </c>
      <c r="J19" s="249">
        <v>131.33399999999997</v>
      </c>
      <c r="K19" s="248">
        <v>3.8960000000000004</v>
      </c>
      <c r="L19" s="248">
        <f t="shared" si="4"/>
        <v>135.22999999999996</v>
      </c>
      <c r="M19" s="250">
        <f t="shared" si="5"/>
        <v>0.014998962395228807</v>
      </c>
      <c r="N19" s="249">
        <v>113.911</v>
      </c>
      <c r="O19" s="248">
        <v>1.572</v>
      </c>
      <c r="P19" s="248">
        <f t="shared" si="6"/>
        <v>115.483</v>
      </c>
      <c r="Q19" s="247">
        <f t="shared" si="7"/>
        <v>0.15295274380876278</v>
      </c>
    </row>
    <row r="20" spans="1:17" s="246" customFormat="1" ht="18" customHeight="1">
      <c r="A20" s="253" t="s">
        <v>157</v>
      </c>
      <c r="B20" s="252">
        <v>124.984</v>
      </c>
      <c r="C20" s="248"/>
      <c r="D20" s="248">
        <f t="shared" si="0"/>
        <v>124.984</v>
      </c>
      <c r="E20" s="251">
        <f t="shared" si="1"/>
        <v>0.013862532840385104</v>
      </c>
      <c r="F20" s="249">
        <v>28.828000000000003</v>
      </c>
      <c r="G20" s="248">
        <v>56.687</v>
      </c>
      <c r="H20" s="248">
        <f t="shared" si="2"/>
        <v>85.515</v>
      </c>
      <c r="I20" s="250">
        <f t="shared" si="3"/>
        <v>0.4615447582295502</v>
      </c>
      <c r="J20" s="249">
        <v>124.984</v>
      </c>
      <c r="K20" s="248"/>
      <c r="L20" s="248">
        <f t="shared" si="4"/>
        <v>124.984</v>
      </c>
      <c r="M20" s="250">
        <f t="shared" si="5"/>
        <v>0.013862532840385104</v>
      </c>
      <c r="N20" s="249">
        <v>28.828000000000003</v>
      </c>
      <c r="O20" s="248">
        <v>56.687</v>
      </c>
      <c r="P20" s="248">
        <f t="shared" si="6"/>
        <v>85.515</v>
      </c>
      <c r="Q20" s="247">
        <f t="shared" si="7"/>
        <v>3.3355071458304417</v>
      </c>
    </row>
    <row r="21" spans="1:17" s="246" customFormat="1" ht="18" customHeight="1">
      <c r="A21" s="253" t="s">
        <v>151</v>
      </c>
      <c r="B21" s="252">
        <v>113.175</v>
      </c>
      <c r="C21" s="248">
        <v>1.2429999999999999</v>
      </c>
      <c r="D21" s="248">
        <f t="shared" si="0"/>
        <v>114.41799999999999</v>
      </c>
      <c r="E21" s="251">
        <f t="shared" si="1"/>
        <v>0.01269061065841374</v>
      </c>
      <c r="F21" s="249">
        <v>107.74</v>
      </c>
      <c r="G21" s="248">
        <v>1.379</v>
      </c>
      <c r="H21" s="248">
        <f t="shared" si="2"/>
        <v>109.119</v>
      </c>
      <c r="I21" s="250">
        <f t="shared" si="3"/>
        <v>0.04856166203869172</v>
      </c>
      <c r="J21" s="249">
        <v>113.175</v>
      </c>
      <c r="K21" s="248">
        <v>1.2429999999999999</v>
      </c>
      <c r="L21" s="248">
        <f t="shared" si="4"/>
        <v>114.41799999999999</v>
      </c>
      <c r="M21" s="250">
        <f t="shared" si="5"/>
        <v>0.01269061065841374</v>
      </c>
      <c r="N21" s="249">
        <v>107.74</v>
      </c>
      <c r="O21" s="248">
        <v>1.379</v>
      </c>
      <c r="P21" s="248">
        <f t="shared" si="6"/>
        <v>109.119</v>
      </c>
      <c r="Q21" s="247">
        <f t="shared" si="7"/>
        <v>0.05044551698533506</v>
      </c>
    </row>
    <row r="22" spans="1:17" s="246" customFormat="1" ht="18" customHeight="1">
      <c r="A22" s="253" t="s">
        <v>179</v>
      </c>
      <c r="B22" s="252">
        <v>109.529</v>
      </c>
      <c r="C22" s="248">
        <v>4.655</v>
      </c>
      <c r="D22" s="248">
        <f t="shared" si="0"/>
        <v>114.184</v>
      </c>
      <c r="E22" s="251">
        <f t="shared" si="1"/>
        <v>0.01266465667482664</v>
      </c>
      <c r="F22" s="249">
        <v>143.039</v>
      </c>
      <c r="G22" s="248">
        <v>13.862</v>
      </c>
      <c r="H22" s="248">
        <f t="shared" si="2"/>
        <v>156.90099999999998</v>
      </c>
      <c r="I22" s="250">
        <f t="shared" si="3"/>
        <v>-0.2722544789389487</v>
      </c>
      <c r="J22" s="249">
        <v>109.529</v>
      </c>
      <c r="K22" s="248">
        <v>4.655</v>
      </c>
      <c r="L22" s="248">
        <f t="shared" si="4"/>
        <v>114.184</v>
      </c>
      <c r="M22" s="250">
        <f t="shared" si="5"/>
        <v>0.01266465667482664</v>
      </c>
      <c r="N22" s="249">
        <v>143.039</v>
      </c>
      <c r="O22" s="248">
        <v>13.862</v>
      </c>
      <c r="P22" s="248">
        <f t="shared" si="6"/>
        <v>156.90099999999998</v>
      </c>
      <c r="Q22" s="247">
        <f t="shared" si="7"/>
        <v>-0.23427177203420047</v>
      </c>
    </row>
    <row r="23" spans="1:17" s="246" customFormat="1" ht="18" customHeight="1">
      <c r="A23" s="253" t="s">
        <v>174</v>
      </c>
      <c r="B23" s="252">
        <v>84.015</v>
      </c>
      <c r="C23" s="248">
        <v>1.232</v>
      </c>
      <c r="D23" s="248">
        <f t="shared" si="0"/>
        <v>85.247</v>
      </c>
      <c r="E23" s="251">
        <f t="shared" si="1"/>
        <v>0.009455124952348373</v>
      </c>
      <c r="F23" s="249">
        <v>110.11</v>
      </c>
      <c r="G23" s="248"/>
      <c r="H23" s="248">
        <f t="shared" si="2"/>
        <v>110.11</v>
      </c>
      <c r="I23" s="250">
        <f t="shared" si="3"/>
        <v>-0.22580147125601668</v>
      </c>
      <c r="J23" s="249">
        <v>84.015</v>
      </c>
      <c r="K23" s="248">
        <v>1.232</v>
      </c>
      <c r="L23" s="248">
        <f t="shared" si="4"/>
        <v>85.247</v>
      </c>
      <c r="M23" s="250">
        <f t="shared" si="5"/>
        <v>0.009455124952348373</v>
      </c>
      <c r="N23" s="249">
        <v>110.11</v>
      </c>
      <c r="O23" s="248"/>
      <c r="P23" s="248">
        <f t="shared" si="6"/>
        <v>110.11</v>
      </c>
      <c r="Q23" s="247">
        <f t="shared" si="7"/>
        <v>-0.2369902824448279</v>
      </c>
    </row>
    <row r="24" spans="1:17" s="246" customFormat="1" ht="18" customHeight="1">
      <c r="A24" s="253" t="s">
        <v>168</v>
      </c>
      <c r="B24" s="252">
        <v>61.97800000000001</v>
      </c>
      <c r="C24" s="248">
        <v>2.61</v>
      </c>
      <c r="D24" s="248">
        <f t="shared" si="0"/>
        <v>64.58800000000001</v>
      </c>
      <c r="E24" s="251">
        <f t="shared" si="1"/>
        <v>0.007163743127878715</v>
      </c>
      <c r="F24" s="249">
        <v>57.269999999999996</v>
      </c>
      <c r="G24" s="248"/>
      <c r="H24" s="248">
        <f t="shared" si="2"/>
        <v>57.269999999999996</v>
      </c>
      <c r="I24" s="250">
        <f t="shared" si="3"/>
        <v>0.12778068796926867</v>
      </c>
      <c r="J24" s="249">
        <v>61.97800000000001</v>
      </c>
      <c r="K24" s="248">
        <v>2.61</v>
      </c>
      <c r="L24" s="248">
        <f t="shared" si="4"/>
        <v>64.58800000000001</v>
      </c>
      <c r="M24" s="250">
        <f t="shared" si="5"/>
        <v>0.007163743127878715</v>
      </c>
      <c r="N24" s="249">
        <v>57.269999999999996</v>
      </c>
      <c r="O24" s="248"/>
      <c r="P24" s="248">
        <f t="shared" si="6"/>
        <v>57.269999999999996</v>
      </c>
      <c r="Q24" s="247">
        <f t="shared" si="7"/>
        <v>0.08220708922647124</v>
      </c>
    </row>
    <row r="25" spans="1:17" s="246" customFormat="1" ht="18" customHeight="1">
      <c r="A25" s="253" t="s">
        <v>165</v>
      </c>
      <c r="B25" s="252">
        <v>41.235</v>
      </c>
      <c r="C25" s="248">
        <v>8.317</v>
      </c>
      <c r="D25" s="248">
        <f t="shared" si="0"/>
        <v>49.552</v>
      </c>
      <c r="E25" s="251">
        <f t="shared" si="1"/>
        <v>0.005496033310717873</v>
      </c>
      <c r="F25" s="249">
        <v>63.394000000000005</v>
      </c>
      <c r="G25" s="248">
        <v>21.124000000000002</v>
      </c>
      <c r="H25" s="248">
        <f t="shared" si="2"/>
        <v>84.518</v>
      </c>
      <c r="I25" s="250">
        <f t="shared" si="3"/>
        <v>-0.4137106888473462</v>
      </c>
      <c r="J25" s="249">
        <v>41.235</v>
      </c>
      <c r="K25" s="248">
        <v>8.317</v>
      </c>
      <c r="L25" s="248">
        <f t="shared" si="4"/>
        <v>49.552</v>
      </c>
      <c r="M25" s="250">
        <f t="shared" si="5"/>
        <v>0.005496033310717873</v>
      </c>
      <c r="N25" s="249">
        <v>63.394000000000005</v>
      </c>
      <c r="O25" s="248">
        <v>21.124000000000002</v>
      </c>
      <c r="P25" s="248">
        <f t="shared" si="6"/>
        <v>84.518</v>
      </c>
      <c r="Q25" s="247">
        <f t="shared" si="7"/>
        <v>-0.349544120894722</v>
      </c>
    </row>
    <row r="26" spans="1:17" s="246" customFormat="1" ht="18" customHeight="1">
      <c r="A26" s="253" t="s">
        <v>161</v>
      </c>
      <c r="B26" s="252">
        <v>37.441</v>
      </c>
      <c r="C26" s="248">
        <v>7.1530000000000005</v>
      </c>
      <c r="D26" s="248">
        <f t="shared" si="0"/>
        <v>44.594</v>
      </c>
      <c r="E26" s="251">
        <f t="shared" si="1"/>
        <v>0.00494611941915872</v>
      </c>
      <c r="F26" s="249">
        <v>34.147000000000006</v>
      </c>
      <c r="G26" s="248">
        <v>3.2</v>
      </c>
      <c r="H26" s="248">
        <f t="shared" si="2"/>
        <v>37.34700000000001</v>
      </c>
      <c r="I26" s="250">
        <f t="shared" si="3"/>
        <v>0.1940450370846385</v>
      </c>
      <c r="J26" s="249">
        <v>37.441</v>
      </c>
      <c r="K26" s="248">
        <v>7.1530000000000005</v>
      </c>
      <c r="L26" s="248">
        <f t="shared" si="4"/>
        <v>44.594</v>
      </c>
      <c r="M26" s="250">
        <f t="shared" si="5"/>
        <v>0.00494611941915872</v>
      </c>
      <c r="N26" s="249">
        <v>34.147000000000006</v>
      </c>
      <c r="O26" s="248">
        <v>3.2</v>
      </c>
      <c r="P26" s="248">
        <f t="shared" si="6"/>
        <v>37.34700000000001</v>
      </c>
      <c r="Q26" s="247">
        <f t="shared" si="7"/>
        <v>0.09646528245526675</v>
      </c>
    </row>
    <row r="27" spans="1:17" s="246" customFormat="1" ht="18" customHeight="1">
      <c r="A27" s="253" t="s">
        <v>169</v>
      </c>
      <c r="B27" s="252">
        <v>36.868</v>
      </c>
      <c r="C27" s="248">
        <v>6.145</v>
      </c>
      <c r="D27" s="248">
        <f t="shared" si="0"/>
        <v>43.013000000000005</v>
      </c>
      <c r="E27" s="251">
        <f t="shared" si="1"/>
        <v>0.0047707636582561335</v>
      </c>
      <c r="F27" s="249">
        <v>34.392999999999994</v>
      </c>
      <c r="G27" s="248">
        <v>6.297000000000001</v>
      </c>
      <c r="H27" s="248">
        <f t="shared" si="2"/>
        <v>40.69</v>
      </c>
      <c r="I27" s="250">
        <f t="shared" si="3"/>
        <v>0.05709019415089722</v>
      </c>
      <c r="J27" s="249">
        <v>36.868</v>
      </c>
      <c r="K27" s="248">
        <v>6.145</v>
      </c>
      <c r="L27" s="248">
        <f t="shared" si="4"/>
        <v>43.013000000000005</v>
      </c>
      <c r="M27" s="250">
        <f t="shared" si="5"/>
        <v>0.0047707636582561335</v>
      </c>
      <c r="N27" s="249">
        <v>34.392999999999994</v>
      </c>
      <c r="O27" s="248">
        <v>6.297000000000001</v>
      </c>
      <c r="P27" s="248">
        <f t="shared" si="6"/>
        <v>40.69</v>
      </c>
      <c r="Q27" s="247">
        <f t="shared" si="7"/>
        <v>0.07196231791352914</v>
      </c>
    </row>
    <row r="28" spans="1:17" s="246" customFormat="1" ht="18" customHeight="1">
      <c r="A28" s="253" t="s">
        <v>152</v>
      </c>
      <c r="B28" s="252"/>
      <c r="C28" s="248">
        <v>42.544</v>
      </c>
      <c r="D28" s="248">
        <f t="shared" si="0"/>
        <v>42.544</v>
      </c>
      <c r="E28" s="251">
        <f t="shared" si="1"/>
        <v>0.0047187447766221585</v>
      </c>
      <c r="F28" s="249">
        <v>27.529</v>
      </c>
      <c r="G28" s="248">
        <v>24.063</v>
      </c>
      <c r="H28" s="248">
        <f t="shared" si="2"/>
        <v>51.592</v>
      </c>
      <c r="I28" s="250">
        <f t="shared" si="3"/>
        <v>-0.17537602729105295</v>
      </c>
      <c r="J28" s="249"/>
      <c r="K28" s="248">
        <v>42.544</v>
      </c>
      <c r="L28" s="248">
        <f t="shared" si="4"/>
        <v>42.544</v>
      </c>
      <c r="M28" s="250">
        <f t="shared" si="5"/>
        <v>0.0047187447766221585</v>
      </c>
      <c r="N28" s="249">
        <v>27.529</v>
      </c>
      <c r="O28" s="248">
        <v>24.063</v>
      </c>
      <c r="P28" s="248">
        <f t="shared" si="6"/>
        <v>51.592</v>
      </c>
      <c r="Q28" s="247">
        <f t="shared" si="7"/>
        <v>-1</v>
      </c>
    </row>
    <row r="29" spans="1:17" s="246" customFormat="1" ht="18" customHeight="1">
      <c r="A29" s="253" t="s">
        <v>173</v>
      </c>
      <c r="B29" s="252">
        <v>40.206</v>
      </c>
      <c r="C29" s="248">
        <v>0.3</v>
      </c>
      <c r="D29" s="248">
        <f t="shared" si="0"/>
        <v>40.506</v>
      </c>
      <c r="E29" s="251">
        <f t="shared" si="1"/>
        <v>0.004492701107602886</v>
      </c>
      <c r="F29" s="249">
        <v>42.516000000000005</v>
      </c>
      <c r="G29" s="248">
        <v>0.02</v>
      </c>
      <c r="H29" s="248">
        <f t="shared" si="2"/>
        <v>42.53600000000001</v>
      </c>
      <c r="I29" s="250">
        <f t="shared" si="3"/>
        <v>-0.0477242806093664</v>
      </c>
      <c r="J29" s="249">
        <v>40.206</v>
      </c>
      <c r="K29" s="248">
        <v>0.3</v>
      </c>
      <c r="L29" s="248">
        <f t="shared" si="4"/>
        <v>40.506</v>
      </c>
      <c r="M29" s="250">
        <f t="shared" si="5"/>
        <v>0.004492701107602886</v>
      </c>
      <c r="N29" s="249">
        <v>42.516000000000005</v>
      </c>
      <c r="O29" s="248">
        <v>0.02</v>
      </c>
      <c r="P29" s="248">
        <f t="shared" si="6"/>
        <v>42.53600000000001</v>
      </c>
      <c r="Q29" s="247">
        <f t="shared" si="7"/>
        <v>-0.0543324865932826</v>
      </c>
    </row>
    <row r="30" spans="1:17" s="246" customFormat="1" ht="18" customHeight="1">
      <c r="A30" s="253" t="s">
        <v>163</v>
      </c>
      <c r="B30" s="252">
        <v>32.16</v>
      </c>
      <c r="C30" s="248">
        <v>8.104000000000001</v>
      </c>
      <c r="D30" s="248">
        <f t="shared" si="0"/>
        <v>40.263999999999996</v>
      </c>
      <c r="E30" s="251">
        <f t="shared" si="1"/>
        <v>0.004465859808337594</v>
      </c>
      <c r="F30" s="249">
        <v>33.867000000000004</v>
      </c>
      <c r="G30" s="248">
        <v>4.3500000000000005</v>
      </c>
      <c r="H30" s="248">
        <f t="shared" si="2"/>
        <v>38.217000000000006</v>
      </c>
      <c r="I30" s="250">
        <f t="shared" si="3"/>
        <v>0.0535625506973334</v>
      </c>
      <c r="J30" s="249">
        <v>32.16</v>
      </c>
      <c r="K30" s="248">
        <v>8.104000000000001</v>
      </c>
      <c r="L30" s="248">
        <f t="shared" si="4"/>
        <v>40.263999999999996</v>
      </c>
      <c r="M30" s="250">
        <f t="shared" si="5"/>
        <v>0.004465859808337594</v>
      </c>
      <c r="N30" s="249">
        <v>33.867000000000004</v>
      </c>
      <c r="O30" s="248">
        <v>4.3500000000000005</v>
      </c>
      <c r="P30" s="248">
        <f t="shared" si="6"/>
        <v>38.217000000000006</v>
      </c>
      <c r="Q30" s="247">
        <f t="shared" si="7"/>
        <v>-0.05040304721410249</v>
      </c>
    </row>
    <row r="31" spans="1:17" s="246" customFormat="1" ht="18" customHeight="1">
      <c r="A31" s="253" t="s">
        <v>158</v>
      </c>
      <c r="B31" s="252">
        <v>23.502</v>
      </c>
      <c r="C31" s="248">
        <v>16.164</v>
      </c>
      <c r="D31" s="248">
        <f t="shared" si="0"/>
        <v>39.666</v>
      </c>
      <c r="E31" s="251">
        <f t="shared" si="1"/>
        <v>0.0043995329613927825</v>
      </c>
      <c r="F31" s="249">
        <v>27.703000000000003</v>
      </c>
      <c r="G31" s="248">
        <v>8.059999999999999</v>
      </c>
      <c r="H31" s="248">
        <f t="shared" si="2"/>
        <v>35.763000000000005</v>
      </c>
      <c r="I31" s="250">
        <f t="shared" si="3"/>
        <v>0.10913513966949062</v>
      </c>
      <c r="J31" s="249">
        <v>23.502</v>
      </c>
      <c r="K31" s="248">
        <v>16.164</v>
      </c>
      <c r="L31" s="248">
        <f t="shared" si="4"/>
        <v>39.666</v>
      </c>
      <c r="M31" s="250">
        <f t="shared" si="5"/>
        <v>0.0043995329613927825</v>
      </c>
      <c r="N31" s="249">
        <v>27.703000000000003</v>
      </c>
      <c r="O31" s="248">
        <v>8.059999999999999</v>
      </c>
      <c r="P31" s="248">
        <f t="shared" si="6"/>
        <v>35.763000000000005</v>
      </c>
      <c r="Q31" s="247">
        <f t="shared" si="7"/>
        <v>-0.15164422625708418</v>
      </c>
    </row>
    <row r="32" spans="1:17" s="246" customFormat="1" ht="18" customHeight="1">
      <c r="A32" s="253" t="s">
        <v>150</v>
      </c>
      <c r="B32" s="252">
        <v>39.194</v>
      </c>
      <c r="C32" s="248"/>
      <c r="D32" s="248">
        <f t="shared" si="0"/>
        <v>39.194</v>
      </c>
      <c r="E32" s="251">
        <f t="shared" si="1"/>
        <v>0.004347181336379487</v>
      </c>
      <c r="F32" s="249">
        <v>45.364000000000004</v>
      </c>
      <c r="G32" s="248"/>
      <c r="H32" s="248">
        <f t="shared" si="2"/>
        <v>45.364000000000004</v>
      </c>
      <c r="I32" s="250">
        <f t="shared" si="3"/>
        <v>-0.13601093378009</v>
      </c>
      <c r="J32" s="249">
        <v>39.194</v>
      </c>
      <c r="K32" s="248"/>
      <c r="L32" s="248">
        <f t="shared" si="4"/>
        <v>39.194</v>
      </c>
      <c r="M32" s="250">
        <f t="shared" si="5"/>
        <v>0.004347181336379487</v>
      </c>
      <c r="N32" s="249">
        <v>45.364000000000004</v>
      </c>
      <c r="O32" s="248"/>
      <c r="P32" s="248">
        <f t="shared" si="6"/>
        <v>45.364000000000004</v>
      </c>
      <c r="Q32" s="247">
        <f t="shared" si="7"/>
        <v>-0.13601093378009</v>
      </c>
    </row>
    <row r="33" spans="1:17" s="246" customFormat="1" ht="18" customHeight="1">
      <c r="A33" s="253" t="s">
        <v>167</v>
      </c>
      <c r="B33" s="252">
        <v>37.535</v>
      </c>
      <c r="C33" s="248">
        <v>0.093</v>
      </c>
      <c r="D33" s="248">
        <f t="shared" si="0"/>
        <v>37.628</v>
      </c>
      <c r="E33" s="251">
        <f t="shared" si="1"/>
        <v>0.00417348929237351</v>
      </c>
      <c r="F33" s="249">
        <v>39.181</v>
      </c>
      <c r="G33" s="248">
        <v>0.197</v>
      </c>
      <c r="H33" s="248">
        <f t="shared" si="2"/>
        <v>39.378</v>
      </c>
      <c r="I33" s="250">
        <f t="shared" si="3"/>
        <v>-0.04444105845903801</v>
      </c>
      <c r="J33" s="249">
        <v>37.535</v>
      </c>
      <c r="K33" s="248">
        <v>0.093</v>
      </c>
      <c r="L33" s="248">
        <f t="shared" si="4"/>
        <v>37.628</v>
      </c>
      <c r="M33" s="250">
        <f t="shared" si="5"/>
        <v>0.00417348929237351</v>
      </c>
      <c r="N33" s="249">
        <v>39.181</v>
      </c>
      <c r="O33" s="248">
        <v>0.197</v>
      </c>
      <c r="P33" s="248">
        <f t="shared" si="6"/>
        <v>39.378</v>
      </c>
      <c r="Q33" s="247">
        <f t="shared" si="7"/>
        <v>-0.042010157984737506</v>
      </c>
    </row>
    <row r="34" spans="1:17" s="246" customFormat="1" ht="18" customHeight="1">
      <c r="A34" s="253" t="s">
        <v>162</v>
      </c>
      <c r="B34" s="252">
        <v>27.683</v>
      </c>
      <c r="C34" s="248">
        <v>0.389</v>
      </c>
      <c r="D34" s="248">
        <f t="shared" si="0"/>
        <v>28.072</v>
      </c>
      <c r="E34" s="251">
        <f t="shared" si="1"/>
        <v>0.0031135907147738164</v>
      </c>
      <c r="F34" s="249">
        <v>27.753</v>
      </c>
      <c r="G34" s="248">
        <v>0.16</v>
      </c>
      <c r="H34" s="248">
        <f t="shared" si="2"/>
        <v>27.913</v>
      </c>
      <c r="I34" s="250">
        <f t="shared" si="3"/>
        <v>0.005696270554938598</v>
      </c>
      <c r="J34" s="249">
        <v>27.683</v>
      </c>
      <c r="K34" s="248">
        <v>0.389</v>
      </c>
      <c r="L34" s="248">
        <f t="shared" si="4"/>
        <v>28.072</v>
      </c>
      <c r="M34" s="250">
        <f t="shared" si="5"/>
        <v>0.0031135907147738164</v>
      </c>
      <c r="N34" s="249">
        <v>27.753</v>
      </c>
      <c r="O34" s="248">
        <v>0.16</v>
      </c>
      <c r="P34" s="248">
        <f t="shared" si="6"/>
        <v>27.913</v>
      </c>
      <c r="Q34" s="247">
        <f t="shared" si="7"/>
        <v>-0.0025222498468634447</v>
      </c>
    </row>
    <row r="35" spans="1:17" s="246" customFormat="1" ht="18" customHeight="1">
      <c r="A35" s="253" t="s">
        <v>138</v>
      </c>
      <c r="B35" s="252">
        <v>23.174999999999997</v>
      </c>
      <c r="C35" s="248">
        <v>0.98</v>
      </c>
      <c r="D35" s="248">
        <f t="shared" si="0"/>
        <v>24.154999999999998</v>
      </c>
      <c r="E35" s="251">
        <f t="shared" si="1"/>
        <v>0.002679138775839325</v>
      </c>
      <c r="F35" s="249">
        <v>32.668000000000006</v>
      </c>
      <c r="G35" s="248"/>
      <c r="H35" s="248">
        <f t="shared" si="2"/>
        <v>32.668000000000006</v>
      </c>
      <c r="I35" s="250">
        <f t="shared" si="3"/>
        <v>-0.2605914044324723</v>
      </c>
      <c r="J35" s="249">
        <v>23.174999999999997</v>
      </c>
      <c r="K35" s="248">
        <v>0.98</v>
      </c>
      <c r="L35" s="248">
        <f t="shared" si="4"/>
        <v>24.154999999999998</v>
      </c>
      <c r="M35" s="250">
        <f t="shared" si="5"/>
        <v>0.002679138775839325</v>
      </c>
      <c r="N35" s="249">
        <v>32.668000000000006</v>
      </c>
      <c r="O35" s="248"/>
      <c r="P35" s="248">
        <f t="shared" si="6"/>
        <v>32.668000000000006</v>
      </c>
      <c r="Q35" s="247">
        <f t="shared" si="7"/>
        <v>-0.2905901799926536</v>
      </c>
    </row>
    <row r="36" spans="1:17" s="246" customFormat="1" ht="18" customHeight="1">
      <c r="A36" s="253" t="s">
        <v>143</v>
      </c>
      <c r="B36" s="252">
        <v>0.015</v>
      </c>
      <c r="C36" s="248">
        <v>19.965</v>
      </c>
      <c r="D36" s="248">
        <f t="shared" si="0"/>
        <v>19.98</v>
      </c>
      <c r="E36" s="251">
        <f t="shared" si="1"/>
        <v>0.0022160709062831593</v>
      </c>
      <c r="F36" s="249">
        <v>11.579</v>
      </c>
      <c r="G36" s="248"/>
      <c r="H36" s="248">
        <f t="shared" si="2"/>
        <v>11.579</v>
      </c>
      <c r="I36" s="250">
        <f t="shared" si="3"/>
        <v>0.7255376111926763</v>
      </c>
      <c r="J36" s="249">
        <v>0.015</v>
      </c>
      <c r="K36" s="248">
        <v>19.965</v>
      </c>
      <c r="L36" s="248">
        <f t="shared" si="4"/>
        <v>19.98</v>
      </c>
      <c r="M36" s="250">
        <f t="shared" si="5"/>
        <v>0.0022160709062831593</v>
      </c>
      <c r="N36" s="249">
        <v>11.579</v>
      </c>
      <c r="O36" s="248"/>
      <c r="P36" s="248">
        <f t="shared" si="6"/>
        <v>11.579</v>
      </c>
      <c r="Q36" s="247">
        <f t="shared" si="7"/>
        <v>-0.9987045513429484</v>
      </c>
    </row>
    <row r="37" spans="1:17" s="246" customFormat="1" ht="18" customHeight="1">
      <c r="A37" s="253" t="s">
        <v>164</v>
      </c>
      <c r="B37" s="252">
        <v>14.147</v>
      </c>
      <c r="C37" s="248">
        <v>0.495</v>
      </c>
      <c r="D37" s="248">
        <f t="shared" si="0"/>
        <v>14.642</v>
      </c>
      <c r="E37" s="251">
        <f t="shared" si="1"/>
        <v>0.0016240095200099108</v>
      </c>
      <c r="F37" s="249">
        <v>23.579</v>
      </c>
      <c r="G37" s="248">
        <v>0.013999999999999999</v>
      </c>
      <c r="H37" s="248">
        <f t="shared" si="2"/>
        <v>23.593</v>
      </c>
      <c r="I37" s="250">
        <f t="shared" si="3"/>
        <v>-0.37939219259949986</v>
      </c>
      <c r="J37" s="249">
        <v>14.147</v>
      </c>
      <c r="K37" s="248">
        <v>0.495</v>
      </c>
      <c r="L37" s="248">
        <f t="shared" si="4"/>
        <v>14.642</v>
      </c>
      <c r="M37" s="250">
        <f t="shared" si="5"/>
        <v>0.0016240095200099108</v>
      </c>
      <c r="N37" s="249">
        <v>23.579</v>
      </c>
      <c r="O37" s="248">
        <v>0.013999999999999999</v>
      </c>
      <c r="P37" s="248">
        <f t="shared" si="6"/>
        <v>23.593</v>
      </c>
      <c r="Q37" s="247">
        <f t="shared" si="7"/>
        <v>-0.4000169642478477</v>
      </c>
    </row>
    <row r="38" spans="1:17" s="246" customFormat="1" ht="18" customHeight="1">
      <c r="A38" s="253" t="s">
        <v>156</v>
      </c>
      <c r="B38" s="252">
        <v>13.187</v>
      </c>
      <c r="C38" s="248">
        <v>0.16</v>
      </c>
      <c r="D38" s="248">
        <f t="shared" si="0"/>
        <v>13.347</v>
      </c>
      <c r="E38" s="251">
        <f t="shared" si="1"/>
        <v>0.001480375294602669</v>
      </c>
      <c r="F38" s="249">
        <v>18.284</v>
      </c>
      <c r="G38" s="248"/>
      <c r="H38" s="248">
        <f t="shared" si="2"/>
        <v>18.284</v>
      </c>
      <c r="I38" s="250">
        <f t="shared" si="3"/>
        <v>-0.27001750164077876</v>
      </c>
      <c r="J38" s="249">
        <v>13.187</v>
      </c>
      <c r="K38" s="248">
        <v>0.16</v>
      </c>
      <c r="L38" s="248">
        <f t="shared" si="4"/>
        <v>13.347</v>
      </c>
      <c r="M38" s="250">
        <f t="shared" si="5"/>
        <v>0.001480375294602669</v>
      </c>
      <c r="N38" s="249">
        <v>18.284</v>
      </c>
      <c r="O38" s="248"/>
      <c r="P38" s="248">
        <f t="shared" si="6"/>
        <v>18.284</v>
      </c>
      <c r="Q38" s="247">
        <f t="shared" si="7"/>
        <v>-0.2787683220301903</v>
      </c>
    </row>
    <row r="39" spans="1:17" s="246" customFormat="1" ht="18" customHeight="1">
      <c r="A39" s="253" t="s">
        <v>166</v>
      </c>
      <c r="B39" s="252">
        <v>11.908000000000001</v>
      </c>
      <c r="C39" s="248">
        <v>1.138</v>
      </c>
      <c r="D39" s="248">
        <f t="shared" si="0"/>
        <v>13.046000000000001</v>
      </c>
      <c r="E39" s="251">
        <f t="shared" si="1"/>
        <v>0.0014469900422107158</v>
      </c>
      <c r="F39" s="249">
        <v>16.049</v>
      </c>
      <c r="G39" s="248"/>
      <c r="H39" s="248">
        <f t="shared" si="2"/>
        <v>16.049</v>
      </c>
      <c r="I39" s="250">
        <f t="shared" si="3"/>
        <v>-0.18711446196024661</v>
      </c>
      <c r="J39" s="249">
        <v>11.908000000000001</v>
      </c>
      <c r="K39" s="248">
        <v>1.138</v>
      </c>
      <c r="L39" s="248">
        <f t="shared" si="4"/>
        <v>13.046000000000001</v>
      </c>
      <c r="M39" s="250">
        <f t="shared" si="5"/>
        <v>0.0014469900422107158</v>
      </c>
      <c r="N39" s="249">
        <v>16.049</v>
      </c>
      <c r="O39" s="248"/>
      <c r="P39" s="248">
        <f t="shared" si="6"/>
        <v>16.049</v>
      </c>
      <c r="Q39" s="247">
        <f t="shared" si="7"/>
        <v>-0.25802230668577475</v>
      </c>
    </row>
    <row r="40" spans="1:17" s="246" customFormat="1" ht="18" customHeight="1">
      <c r="A40" s="253" t="s">
        <v>139</v>
      </c>
      <c r="B40" s="252">
        <v>10.652999999999999</v>
      </c>
      <c r="C40" s="248">
        <v>0.925</v>
      </c>
      <c r="D40" s="248">
        <f t="shared" si="0"/>
        <v>11.578</v>
      </c>
      <c r="E40" s="251">
        <f t="shared" si="1"/>
        <v>0.0012841676152625834</v>
      </c>
      <c r="F40" s="249">
        <v>9.036</v>
      </c>
      <c r="G40" s="248">
        <v>0.27</v>
      </c>
      <c r="H40" s="248">
        <f t="shared" si="2"/>
        <v>9.306</v>
      </c>
      <c r="I40" s="250">
        <f t="shared" si="3"/>
        <v>0.24414356329249953</v>
      </c>
      <c r="J40" s="249">
        <v>10.652999999999999</v>
      </c>
      <c r="K40" s="248">
        <v>0.925</v>
      </c>
      <c r="L40" s="248">
        <f t="shared" si="4"/>
        <v>11.578</v>
      </c>
      <c r="M40" s="250">
        <f t="shared" si="5"/>
        <v>0.0012841676152625834</v>
      </c>
      <c r="N40" s="249">
        <v>9.036</v>
      </c>
      <c r="O40" s="248">
        <v>0.27</v>
      </c>
      <c r="P40" s="248">
        <f t="shared" si="6"/>
        <v>9.306</v>
      </c>
      <c r="Q40" s="247">
        <f t="shared" si="7"/>
        <v>0.17895086321381126</v>
      </c>
    </row>
    <row r="41" spans="1:17" s="246" customFormat="1" ht="18" customHeight="1">
      <c r="A41" s="253" t="s">
        <v>153</v>
      </c>
      <c r="B41" s="252">
        <v>11.265</v>
      </c>
      <c r="C41" s="248">
        <v>0.20299999999999999</v>
      </c>
      <c r="D41" s="248">
        <f t="shared" si="0"/>
        <v>11.468</v>
      </c>
      <c r="E41" s="251">
        <f t="shared" si="1"/>
        <v>0.001271967024687451</v>
      </c>
      <c r="F41" s="249">
        <v>24.456</v>
      </c>
      <c r="G41" s="248"/>
      <c r="H41" s="248">
        <f t="shared" si="2"/>
        <v>24.456</v>
      </c>
      <c r="I41" s="250">
        <f t="shared" si="3"/>
        <v>-0.5310762185148838</v>
      </c>
      <c r="J41" s="249">
        <v>11.265</v>
      </c>
      <c r="K41" s="248">
        <v>0.20299999999999999</v>
      </c>
      <c r="L41" s="248">
        <f t="shared" si="4"/>
        <v>11.468</v>
      </c>
      <c r="M41" s="250">
        <f t="shared" si="5"/>
        <v>0.001271967024687451</v>
      </c>
      <c r="N41" s="249">
        <v>24.456</v>
      </c>
      <c r="O41" s="248"/>
      <c r="P41" s="248">
        <f t="shared" si="6"/>
        <v>24.456</v>
      </c>
      <c r="Q41" s="247">
        <f t="shared" si="7"/>
        <v>-0.5393768400392541</v>
      </c>
    </row>
    <row r="42" spans="1:17" s="246" customFormat="1" ht="18" customHeight="1">
      <c r="A42" s="253" t="s">
        <v>136</v>
      </c>
      <c r="B42" s="252">
        <v>10.266</v>
      </c>
      <c r="C42" s="248">
        <v>0.05</v>
      </c>
      <c r="D42" s="248">
        <f t="shared" si="0"/>
        <v>10.316</v>
      </c>
      <c r="E42" s="251">
        <f t="shared" si="1"/>
        <v>0.0011441935670278816</v>
      </c>
      <c r="F42" s="249">
        <v>20.979</v>
      </c>
      <c r="G42" s="248">
        <v>0.09</v>
      </c>
      <c r="H42" s="248">
        <f t="shared" si="2"/>
        <v>21.069</v>
      </c>
      <c r="I42" s="250">
        <f t="shared" si="3"/>
        <v>-0.5103706867910199</v>
      </c>
      <c r="J42" s="249">
        <v>10.266</v>
      </c>
      <c r="K42" s="248">
        <v>0.05</v>
      </c>
      <c r="L42" s="248">
        <f t="shared" si="4"/>
        <v>10.316</v>
      </c>
      <c r="M42" s="250">
        <f t="shared" si="5"/>
        <v>0.0011441935670278816</v>
      </c>
      <c r="N42" s="249">
        <v>20.979</v>
      </c>
      <c r="O42" s="248">
        <v>0.09</v>
      </c>
      <c r="P42" s="248">
        <f t="shared" si="6"/>
        <v>21.069</v>
      </c>
      <c r="Q42" s="247">
        <f t="shared" si="7"/>
        <v>-0.5106535106535106</v>
      </c>
    </row>
    <row r="43" spans="1:17" s="246" customFormat="1" ht="18" customHeight="1">
      <c r="A43" s="253" t="s">
        <v>135</v>
      </c>
      <c r="B43" s="252">
        <v>5.816</v>
      </c>
      <c r="C43" s="248">
        <v>3.389</v>
      </c>
      <c r="D43" s="248">
        <f t="shared" si="0"/>
        <v>9.205</v>
      </c>
      <c r="E43" s="251">
        <f t="shared" si="1"/>
        <v>0.001020967602219043</v>
      </c>
      <c r="F43" s="249">
        <v>13.547999999999998</v>
      </c>
      <c r="G43" s="248">
        <v>1.26</v>
      </c>
      <c r="H43" s="248">
        <f t="shared" si="2"/>
        <v>14.807999999999998</v>
      </c>
      <c r="I43" s="250">
        <f t="shared" si="3"/>
        <v>-0.3783765532144786</v>
      </c>
      <c r="J43" s="249">
        <v>5.816</v>
      </c>
      <c r="K43" s="248">
        <v>3.389</v>
      </c>
      <c r="L43" s="248">
        <f t="shared" si="4"/>
        <v>9.205</v>
      </c>
      <c r="M43" s="250">
        <f t="shared" si="5"/>
        <v>0.001020967602219043</v>
      </c>
      <c r="N43" s="249">
        <v>13.547999999999998</v>
      </c>
      <c r="O43" s="248">
        <v>1.26</v>
      </c>
      <c r="P43" s="248">
        <f t="shared" si="6"/>
        <v>14.807999999999998</v>
      </c>
      <c r="Q43" s="247">
        <f t="shared" si="7"/>
        <v>-0.5707115441393563</v>
      </c>
    </row>
    <row r="44" spans="1:17" s="246" customFormat="1" ht="18" customHeight="1" thickBot="1">
      <c r="A44" s="268" t="s">
        <v>132</v>
      </c>
      <c r="B44" s="267">
        <v>1377.2670000000003</v>
      </c>
      <c r="C44" s="264">
        <v>529.8100000000007</v>
      </c>
      <c r="D44" s="264">
        <f t="shared" si="0"/>
        <v>1907.0770000000011</v>
      </c>
      <c r="E44" s="266">
        <f t="shared" si="1"/>
        <v>0.21152241520229087</v>
      </c>
      <c r="F44" s="264">
        <v>1609.7829999999994</v>
      </c>
      <c r="G44" s="264">
        <v>367.58500000000004</v>
      </c>
      <c r="H44" s="264">
        <f t="shared" si="2"/>
        <v>1977.3679999999995</v>
      </c>
      <c r="I44" s="265">
        <f t="shared" si="3"/>
        <v>-0.035547758434443355</v>
      </c>
      <c r="J44" s="264">
        <v>1377.2670000000003</v>
      </c>
      <c r="K44" s="264">
        <v>529.8100000000007</v>
      </c>
      <c r="L44" s="264">
        <f t="shared" si="4"/>
        <v>1907.0770000000011</v>
      </c>
      <c r="M44" s="265">
        <f t="shared" si="5"/>
        <v>0.21152241520229087</v>
      </c>
      <c r="N44" s="264">
        <v>1609.7829999999994</v>
      </c>
      <c r="O44" s="264">
        <v>367.58500000000004</v>
      </c>
      <c r="P44" s="264">
        <f t="shared" si="6"/>
        <v>1977.3679999999995</v>
      </c>
      <c r="Q44" s="263">
        <f t="shared" si="7"/>
        <v>-0.14443934368793765</v>
      </c>
    </row>
    <row r="45" ht="15" thickTop="1">
      <c r="A45" s="186" t="s">
        <v>188</v>
      </c>
    </row>
    <row r="46" ht="13.5" customHeight="1">
      <c r="A46" s="186" t="s">
        <v>187</v>
      </c>
    </row>
  </sheetData>
  <sheetProtection/>
  <mergeCells count="10">
    <mergeCell ref="A5:A7"/>
    <mergeCell ref="A4:Q4"/>
    <mergeCell ref="N1:Q1"/>
    <mergeCell ref="B5:I5"/>
    <mergeCell ref="J5:Q5"/>
    <mergeCell ref="A3:Q3"/>
    <mergeCell ref="B6:E6"/>
    <mergeCell ref="F6:I6"/>
    <mergeCell ref="J6:M6"/>
    <mergeCell ref="N6:Q6"/>
  </mergeCells>
  <conditionalFormatting sqref="Q45:Q65536 I45:I65536 I3 I7 Q3 Q7 Q5 I5">
    <cfRule type="cellIs" priority="5" dxfId="50" operator="lessThan" stopIfTrue="1">
      <formula>0</formula>
    </cfRule>
  </conditionalFormatting>
  <conditionalFormatting sqref="Q8:Q43 I8:I43">
    <cfRule type="cellIs" priority="6" dxfId="50" operator="lessThan" stopIfTrue="1">
      <formula>0</formula>
    </cfRule>
    <cfRule type="cellIs" priority="7" dxfId="52" operator="greaterThanOrEqual" stopIfTrue="1">
      <formula>0</formula>
    </cfRule>
  </conditionalFormatting>
  <conditionalFormatting sqref="I44">
    <cfRule type="cellIs" priority="3" dxfId="50" operator="lessThan" stopIfTrue="1">
      <formula>0</formula>
    </cfRule>
    <cfRule type="cellIs" priority="4" dxfId="52" operator="greaterThanOrEqual" stopIfTrue="1">
      <formula>0</formula>
    </cfRule>
  </conditionalFormatting>
  <conditionalFormatting sqref="Q44">
    <cfRule type="cellIs" priority="1" dxfId="50" operator="lessThan" stopIfTrue="1">
      <formula>0</formula>
    </cfRule>
    <cfRule type="cellIs" priority="2" dxfId="52" operator="greaterThanOrEqual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75"/>
  <sheetViews>
    <sheetView showGridLines="0" zoomScale="85" zoomScaleNormal="85" zoomScalePageLayoutView="0" workbookViewId="0" topLeftCell="A49">
      <selection activeCell="A74" sqref="A74:A76"/>
    </sheetView>
  </sheetViews>
  <sheetFormatPr defaultColWidth="8.00390625" defaultRowHeight="15"/>
  <cols>
    <col min="1" max="1" width="20.28125" style="188" customWidth="1"/>
    <col min="2" max="2" width="9.00390625" style="188" customWidth="1"/>
    <col min="3" max="3" width="9.7109375" style="188" bestFit="1" customWidth="1"/>
    <col min="4" max="4" width="8.00390625" style="188" bestFit="1" customWidth="1"/>
    <col min="5" max="5" width="9.7109375" style="188" bestFit="1" customWidth="1"/>
    <col min="6" max="6" width="9.421875" style="188" customWidth="1"/>
    <col min="7" max="7" width="7.421875" style="188" customWidth="1"/>
    <col min="8" max="8" width="8.7109375" style="188" customWidth="1"/>
    <col min="9" max="9" width="9.7109375" style="188" bestFit="1" customWidth="1"/>
    <col min="10" max="10" width="8.57421875" style="188" customWidth="1"/>
    <col min="11" max="11" width="9.7109375" style="188" bestFit="1" customWidth="1"/>
    <col min="12" max="12" width="8.7109375" style="188" customWidth="1"/>
    <col min="13" max="13" width="9.28125" style="188" bestFit="1" customWidth="1"/>
    <col min="14" max="14" width="8.7109375" style="188" customWidth="1"/>
    <col min="15" max="15" width="10.28125" style="188" customWidth="1"/>
    <col min="16" max="16" width="8.57421875" style="188" customWidth="1"/>
    <col min="17" max="17" width="10.28125" style="188" customWidth="1"/>
    <col min="18" max="18" width="9.00390625" style="188" customWidth="1"/>
    <col min="19" max="19" width="7.57421875" style="188" customWidth="1"/>
    <col min="20" max="20" width="8.421875" style="188" customWidth="1"/>
    <col min="21" max="21" width="10.28125" style="188" customWidth="1"/>
    <col min="22" max="22" width="8.28125" style="188" customWidth="1"/>
    <col min="23" max="23" width="10.28125" style="188" customWidth="1"/>
    <col min="24" max="24" width="9.00390625" style="188" customWidth="1"/>
    <col min="25" max="25" width="9.28125" style="188" bestFit="1" customWidth="1"/>
    <col min="26" max="16384" width="8.00390625" style="188" customWidth="1"/>
  </cols>
  <sheetData>
    <row r="1" spans="24:25" ht="18.75" thickBot="1">
      <c r="X1" s="514" t="s">
        <v>31</v>
      </c>
      <c r="Y1" s="515"/>
    </row>
    <row r="2" ht="5.25" customHeight="1" thickBot="1"/>
    <row r="3" spans="1:25" ht="24.75" customHeight="1" thickTop="1">
      <c r="A3" s="585" t="s">
        <v>251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7"/>
    </row>
    <row r="4" spans="1:25" ht="16.5" customHeight="1" thickBot="1">
      <c r="A4" s="530" t="s">
        <v>114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2"/>
    </row>
    <row r="5" spans="1:25" s="327" customFormat="1" ht="15.75" customHeight="1" thickBot="1" thickTop="1">
      <c r="A5" s="519" t="s">
        <v>250</v>
      </c>
      <c r="B5" s="578" t="s">
        <v>73</v>
      </c>
      <c r="C5" s="579"/>
      <c r="D5" s="579"/>
      <c r="E5" s="579"/>
      <c r="F5" s="579"/>
      <c r="G5" s="579"/>
      <c r="H5" s="579"/>
      <c r="I5" s="579"/>
      <c r="J5" s="580"/>
      <c r="K5" s="580"/>
      <c r="L5" s="580"/>
      <c r="M5" s="581"/>
      <c r="N5" s="578" t="s">
        <v>72</v>
      </c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82"/>
    </row>
    <row r="6" spans="1:25" s="227" customFormat="1" ht="26.25" customHeight="1">
      <c r="A6" s="520"/>
      <c r="B6" s="570" t="s">
        <v>71</v>
      </c>
      <c r="C6" s="571"/>
      <c r="D6" s="571"/>
      <c r="E6" s="571"/>
      <c r="F6" s="571"/>
      <c r="G6" s="575" t="s">
        <v>68</v>
      </c>
      <c r="H6" s="570" t="s">
        <v>70</v>
      </c>
      <c r="I6" s="571"/>
      <c r="J6" s="571"/>
      <c r="K6" s="571"/>
      <c r="L6" s="571"/>
      <c r="M6" s="572" t="s">
        <v>66</v>
      </c>
      <c r="N6" s="570" t="s">
        <v>112</v>
      </c>
      <c r="O6" s="571"/>
      <c r="P6" s="571"/>
      <c r="Q6" s="571"/>
      <c r="R6" s="571"/>
      <c r="S6" s="575" t="s">
        <v>68</v>
      </c>
      <c r="T6" s="570" t="s">
        <v>111</v>
      </c>
      <c r="U6" s="571"/>
      <c r="V6" s="571"/>
      <c r="W6" s="571"/>
      <c r="X6" s="571"/>
      <c r="Y6" s="588" t="s">
        <v>66</v>
      </c>
    </row>
    <row r="7" spans="1:25" s="227" customFormat="1" ht="26.25" customHeight="1">
      <c r="A7" s="521"/>
      <c r="B7" s="593" t="s">
        <v>25</v>
      </c>
      <c r="C7" s="592"/>
      <c r="D7" s="591" t="s">
        <v>24</v>
      </c>
      <c r="E7" s="592"/>
      <c r="F7" s="583" t="s">
        <v>20</v>
      </c>
      <c r="G7" s="576"/>
      <c r="H7" s="593" t="s">
        <v>25</v>
      </c>
      <c r="I7" s="592"/>
      <c r="J7" s="591" t="s">
        <v>24</v>
      </c>
      <c r="K7" s="592"/>
      <c r="L7" s="583" t="s">
        <v>20</v>
      </c>
      <c r="M7" s="573"/>
      <c r="N7" s="593" t="s">
        <v>25</v>
      </c>
      <c r="O7" s="592"/>
      <c r="P7" s="591" t="s">
        <v>24</v>
      </c>
      <c r="Q7" s="592"/>
      <c r="R7" s="583" t="s">
        <v>20</v>
      </c>
      <c r="S7" s="576"/>
      <c r="T7" s="593" t="s">
        <v>25</v>
      </c>
      <c r="U7" s="592"/>
      <c r="V7" s="591" t="s">
        <v>24</v>
      </c>
      <c r="W7" s="592"/>
      <c r="X7" s="583" t="s">
        <v>20</v>
      </c>
      <c r="Y7" s="589"/>
    </row>
    <row r="8" spans="1:25" s="323" customFormat="1" ht="21" customHeight="1" thickBot="1">
      <c r="A8" s="522"/>
      <c r="B8" s="326" t="s">
        <v>22</v>
      </c>
      <c r="C8" s="324" t="s">
        <v>21</v>
      </c>
      <c r="D8" s="325" t="s">
        <v>22</v>
      </c>
      <c r="E8" s="324" t="s">
        <v>21</v>
      </c>
      <c r="F8" s="584"/>
      <c r="G8" s="577"/>
      <c r="H8" s="326" t="s">
        <v>22</v>
      </c>
      <c r="I8" s="324" t="s">
        <v>21</v>
      </c>
      <c r="J8" s="325" t="s">
        <v>22</v>
      </c>
      <c r="K8" s="324" t="s">
        <v>21</v>
      </c>
      <c r="L8" s="584"/>
      <c r="M8" s="574"/>
      <c r="N8" s="326" t="s">
        <v>22</v>
      </c>
      <c r="O8" s="324" t="s">
        <v>21</v>
      </c>
      <c r="P8" s="325" t="s">
        <v>22</v>
      </c>
      <c r="Q8" s="324" t="s">
        <v>21</v>
      </c>
      <c r="R8" s="584"/>
      <c r="S8" s="577"/>
      <c r="T8" s="326" t="s">
        <v>22</v>
      </c>
      <c r="U8" s="324" t="s">
        <v>21</v>
      </c>
      <c r="V8" s="325" t="s">
        <v>22</v>
      </c>
      <c r="W8" s="324" t="s">
        <v>21</v>
      </c>
      <c r="X8" s="584"/>
      <c r="Y8" s="590"/>
    </row>
    <row r="9" spans="1:25" s="315" customFormat="1" ht="18" customHeight="1" thickBot="1" thickTop="1">
      <c r="A9" s="322" t="s">
        <v>27</v>
      </c>
      <c r="B9" s="319">
        <f>B10+B28+B43+B53+B65+B73</f>
        <v>337321</v>
      </c>
      <c r="C9" s="318">
        <f>C10+C28+C43+C53+C65+C73</f>
        <v>303592</v>
      </c>
      <c r="D9" s="317">
        <f>D10+D28+D43+D53+D65+D73</f>
        <v>4460</v>
      </c>
      <c r="E9" s="318">
        <f>E10+E28+E43+E53+E65+E73</f>
        <v>4694</v>
      </c>
      <c r="F9" s="317">
        <f aca="true" t="shared" si="0" ref="F9:F40">SUM(B9:E9)</f>
        <v>650067</v>
      </c>
      <c r="G9" s="320">
        <f aca="true" t="shared" si="1" ref="G9:G40">F9/$F$9</f>
        <v>1</v>
      </c>
      <c r="H9" s="319">
        <f>H10+H28+H43+H53+H65+H73</f>
        <v>284288</v>
      </c>
      <c r="I9" s="318">
        <f>I10+I28+I43+I53+I65+I73</f>
        <v>261693</v>
      </c>
      <c r="J9" s="317">
        <f>J10+J28+J43+J53+J65+J73</f>
        <v>5855</v>
      </c>
      <c r="K9" s="318">
        <f>K10+K28+K43+K53+K65+K73</f>
        <v>6060</v>
      </c>
      <c r="L9" s="317">
        <f aca="true" t="shared" si="2" ref="L9:L40">SUM(H9:K9)</f>
        <v>557896</v>
      </c>
      <c r="M9" s="321">
        <f aca="true" t="shared" si="3" ref="M9:M40">IF(ISERROR(F9/L9-1),"         /0",(F9/L9-1))</f>
        <v>0.1652117957468775</v>
      </c>
      <c r="N9" s="319">
        <f>N10+N28+N43+N53+N65+N73</f>
        <v>337321</v>
      </c>
      <c r="O9" s="318">
        <f>O10+O28+O43+O53+O65+O73</f>
        <v>303592</v>
      </c>
      <c r="P9" s="317">
        <f>P10+P28+P43+P53+P65+P73</f>
        <v>4460</v>
      </c>
      <c r="Q9" s="318">
        <f>Q10+Q28+Q43+Q53+Q65+Q73</f>
        <v>4694</v>
      </c>
      <c r="R9" s="317">
        <f aca="true" t="shared" si="4" ref="R9:R40">SUM(N9:Q9)</f>
        <v>650067</v>
      </c>
      <c r="S9" s="320">
        <f aca="true" t="shared" si="5" ref="S9:S40">R9/$R$9</f>
        <v>1</v>
      </c>
      <c r="T9" s="319">
        <f>T10+T28+T43+T53+T65+T73</f>
        <v>284288</v>
      </c>
      <c r="U9" s="318">
        <f>U10+U28+U43+U53+U65+U73</f>
        <v>261693</v>
      </c>
      <c r="V9" s="317">
        <f>V10+V28+V43+V53+V65+V73</f>
        <v>5855</v>
      </c>
      <c r="W9" s="318">
        <f>W10+W28+W43+W53+W65+W73</f>
        <v>6060</v>
      </c>
      <c r="X9" s="317">
        <f aca="true" t="shared" si="6" ref="X9:X40">SUM(T9:W9)</f>
        <v>557896</v>
      </c>
      <c r="Y9" s="316">
        <f>IF(ISERROR(R9/X9-1),"         /0",(R9/X9-1))</f>
        <v>0.1652117957468775</v>
      </c>
    </row>
    <row r="10" spans="1:25" s="292" customFormat="1" ht="18.75" customHeight="1">
      <c r="A10" s="299" t="s">
        <v>249</v>
      </c>
      <c r="B10" s="296">
        <f>SUM(B11:B27)</f>
        <v>117026</v>
      </c>
      <c r="C10" s="295">
        <f>SUM(C11:C27)</f>
        <v>107796</v>
      </c>
      <c r="D10" s="294">
        <f>SUM(D11:D27)</f>
        <v>791</v>
      </c>
      <c r="E10" s="295">
        <f>SUM(E11:E27)</f>
        <v>570</v>
      </c>
      <c r="F10" s="294">
        <f t="shared" si="0"/>
        <v>226183</v>
      </c>
      <c r="G10" s="297">
        <f t="shared" si="1"/>
        <v>0.347937981777263</v>
      </c>
      <c r="H10" s="296">
        <f>SUM(H11:H27)</f>
        <v>107129</v>
      </c>
      <c r="I10" s="295">
        <f>SUM(I11:I27)</f>
        <v>104359</v>
      </c>
      <c r="J10" s="294">
        <f>SUM(J11:J27)</f>
        <v>1772</v>
      </c>
      <c r="K10" s="295">
        <f>SUM(K11:K27)</f>
        <v>1485</v>
      </c>
      <c r="L10" s="294">
        <f t="shared" si="2"/>
        <v>214745</v>
      </c>
      <c r="M10" s="298">
        <f t="shared" si="3"/>
        <v>0.05326317260006053</v>
      </c>
      <c r="N10" s="296">
        <f>SUM(N11:N27)</f>
        <v>117026</v>
      </c>
      <c r="O10" s="295">
        <f>SUM(O11:O27)</f>
        <v>107796</v>
      </c>
      <c r="P10" s="294">
        <f>SUM(P11:P27)</f>
        <v>791</v>
      </c>
      <c r="Q10" s="295">
        <f>SUM(Q11:Q27)</f>
        <v>570</v>
      </c>
      <c r="R10" s="294">
        <f t="shared" si="4"/>
        <v>226183</v>
      </c>
      <c r="S10" s="297">
        <f t="shared" si="5"/>
        <v>0.347937981777263</v>
      </c>
      <c r="T10" s="296">
        <f>SUM(T11:T27)</f>
        <v>107129</v>
      </c>
      <c r="U10" s="295">
        <f>SUM(U11:U27)</f>
        <v>104359</v>
      </c>
      <c r="V10" s="294">
        <f>SUM(V11:V27)</f>
        <v>1772</v>
      </c>
      <c r="W10" s="295">
        <f>SUM(W11:W27)</f>
        <v>1485</v>
      </c>
      <c r="X10" s="294">
        <f t="shared" si="6"/>
        <v>214745</v>
      </c>
      <c r="Y10" s="293">
        <f aca="true" t="shared" si="7" ref="Y10:Y41">IF(ISERROR(R10/X10-1),"         /0",IF(R10/X10&gt;5,"  *  ",(R10/X10-1)))</f>
        <v>0.05326317260006053</v>
      </c>
    </row>
    <row r="11" spans="1:25" ht="18.75" customHeight="1">
      <c r="A11" s="291" t="s">
        <v>248</v>
      </c>
      <c r="B11" s="289">
        <v>17834</v>
      </c>
      <c r="C11" s="286">
        <v>19918</v>
      </c>
      <c r="D11" s="285">
        <v>305</v>
      </c>
      <c r="E11" s="286">
        <v>288</v>
      </c>
      <c r="F11" s="285">
        <f t="shared" si="0"/>
        <v>38345</v>
      </c>
      <c r="G11" s="288">
        <f t="shared" si="1"/>
        <v>0.058986227573465506</v>
      </c>
      <c r="H11" s="289">
        <v>17196</v>
      </c>
      <c r="I11" s="286">
        <v>20917</v>
      </c>
      <c r="J11" s="285">
        <v>479</v>
      </c>
      <c r="K11" s="286">
        <v>454</v>
      </c>
      <c r="L11" s="285">
        <f t="shared" si="2"/>
        <v>39046</v>
      </c>
      <c r="M11" s="290">
        <f t="shared" si="3"/>
        <v>-0.017953183424678554</v>
      </c>
      <c r="N11" s="289">
        <v>17834</v>
      </c>
      <c r="O11" s="286">
        <v>19918</v>
      </c>
      <c r="P11" s="285">
        <v>305</v>
      </c>
      <c r="Q11" s="286">
        <v>288</v>
      </c>
      <c r="R11" s="285">
        <f t="shared" si="4"/>
        <v>38345</v>
      </c>
      <c r="S11" s="288">
        <f t="shared" si="5"/>
        <v>0.058986227573465506</v>
      </c>
      <c r="T11" s="289">
        <v>17196</v>
      </c>
      <c r="U11" s="286">
        <v>20917</v>
      </c>
      <c r="V11" s="285">
        <v>479</v>
      </c>
      <c r="W11" s="286">
        <v>454</v>
      </c>
      <c r="X11" s="285">
        <f t="shared" si="6"/>
        <v>39046</v>
      </c>
      <c r="Y11" s="284">
        <f t="shared" si="7"/>
        <v>-0.017953183424678554</v>
      </c>
    </row>
    <row r="12" spans="1:25" ht="18.75" customHeight="1">
      <c r="A12" s="291" t="s">
        <v>247</v>
      </c>
      <c r="B12" s="289">
        <v>11605</v>
      </c>
      <c r="C12" s="286">
        <v>11155</v>
      </c>
      <c r="D12" s="285">
        <v>154</v>
      </c>
      <c r="E12" s="286">
        <v>40</v>
      </c>
      <c r="F12" s="285">
        <f t="shared" si="0"/>
        <v>22954</v>
      </c>
      <c r="G12" s="288">
        <f t="shared" si="1"/>
        <v>0.03531020648640833</v>
      </c>
      <c r="H12" s="289">
        <v>11635</v>
      </c>
      <c r="I12" s="286">
        <v>11380</v>
      </c>
      <c r="J12" s="285">
        <v>307</v>
      </c>
      <c r="K12" s="286">
        <v>203</v>
      </c>
      <c r="L12" s="285">
        <f t="shared" si="2"/>
        <v>23525</v>
      </c>
      <c r="M12" s="290">
        <f t="shared" si="3"/>
        <v>-0.02427205100956431</v>
      </c>
      <c r="N12" s="289">
        <v>11605</v>
      </c>
      <c r="O12" s="286">
        <v>11155</v>
      </c>
      <c r="P12" s="285">
        <v>154</v>
      </c>
      <c r="Q12" s="286">
        <v>40</v>
      </c>
      <c r="R12" s="285">
        <f t="shared" si="4"/>
        <v>22954</v>
      </c>
      <c r="S12" s="288">
        <f t="shared" si="5"/>
        <v>0.03531020648640833</v>
      </c>
      <c r="T12" s="289">
        <v>11635</v>
      </c>
      <c r="U12" s="286">
        <v>11380</v>
      </c>
      <c r="V12" s="285">
        <v>307</v>
      </c>
      <c r="W12" s="286">
        <v>203</v>
      </c>
      <c r="X12" s="285">
        <f t="shared" si="6"/>
        <v>23525</v>
      </c>
      <c r="Y12" s="284">
        <f t="shared" si="7"/>
        <v>-0.02427205100956431</v>
      </c>
    </row>
    <row r="13" spans="1:25" ht="18.75" customHeight="1">
      <c r="A13" s="291" t="s">
        <v>246</v>
      </c>
      <c r="B13" s="289">
        <v>10317</v>
      </c>
      <c r="C13" s="286">
        <v>12066</v>
      </c>
      <c r="D13" s="285"/>
      <c r="E13" s="286"/>
      <c r="F13" s="285">
        <f t="shared" si="0"/>
        <v>22383</v>
      </c>
      <c r="G13" s="288">
        <f t="shared" si="1"/>
        <v>0.03443183548772665</v>
      </c>
      <c r="H13" s="289">
        <v>9828</v>
      </c>
      <c r="I13" s="286">
        <v>11090</v>
      </c>
      <c r="J13" s="285"/>
      <c r="K13" s="286"/>
      <c r="L13" s="285">
        <f t="shared" si="2"/>
        <v>20918</v>
      </c>
      <c r="M13" s="290">
        <f t="shared" si="3"/>
        <v>0.07003537623099731</v>
      </c>
      <c r="N13" s="289">
        <v>10317</v>
      </c>
      <c r="O13" s="286">
        <v>12066</v>
      </c>
      <c r="P13" s="285"/>
      <c r="Q13" s="286"/>
      <c r="R13" s="285">
        <f t="shared" si="4"/>
        <v>22383</v>
      </c>
      <c r="S13" s="288">
        <f t="shared" si="5"/>
        <v>0.03443183548772665</v>
      </c>
      <c r="T13" s="289">
        <v>9828</v>
      </c>
      <c r="U13" s="286">
        <v>11090</v>
      </c>
      <c r="V13" s="285"/>
      <c r="W13" s="286"/>
      <c r="X13" s="285">
        <f t="shared" si="6"/>
        <v>20918</v>
      </c>
      <c r="Y13" s="284">
        <f t="shared" si="7"/>
        <v>0.07003537623099731</v>
      </c>
    </row>
    <row r="14" spans="1:25" ht="18.75" customHeight="1">
      <c r="A14" s="291" t="s">
        <v>245</v>
      </c>
      <c r="B14" s="289">
        <v>8036</v>
      </c>
      <c r="C14" s="286">
        <v>6570</v>
      </c>
      <c r="D14" s="285">
        <v>152</v>
      </c>
      <c r="E14" s="286">
        <v>125</v>
      </c>
      <c r="F14" s="285">
        <f t="shared" si="0"/>
        <v>14883</v>
      </c>
      <c r="G14" s="288">
        <f t="shared" si="1"/>
        <v>0.022894563175795725</v>
      </c>
      <c r="H14" s="289">
        <v>7671</v>
      </c>
      <c r="I14" s="286">
        <v>6437</v>
      </c>
      <c r="J14" s="285"/>
      <c r="K14" s="286"/>
      <c r="L14" s="285">
        <f t="shared" si="2"/>
        <v>14108</v>
      </c>
      <c r="M14" s="290">
        <f t="shared" si="3"/>
        <v>0.05493337113694352</v>
      </c>
      <c r="N14" s="289">
        <v>8036</v>
      </c>
      <c r="O14" s="286">
        <v>6570</v>
      </c>
      <c r="P14" s="285">
        <v>152</v>
      </c>
      <c r="Q14" s="286">
        <v>125</v>
      </c>
      <c r="R14" s="285">
        <f t="shared" si="4"/>
        <v>14883</v>
      </c>
      <c r="S14" s="288">
        <f t="shared" si="5"/>
        <v>0.022894563175795725</v>
      </c>
      <c r="T14" s="289">
        <v>7671</v>
      </c>
      <c r="U14" s="286">
        <v>6437</v>
      </c>
      <c r="V14" s="285"/>
      <c r="W14" s="286"/>
      <c r="X14" s="285">
        <f t="shared" si="6"/>
        <v>14108</v>
      </c>
      <c r="Y14" s="284">
        <f t="shared" si="7"/>
        <v>0.05493337113694352</v>
      </c>
    </row>
    <row r="15" spans="1:25" ht="18.75" customHeight="1">
      <c r="A15" s="291" t="s">
        <v>244</v>
      </c>
      <c r="B15" s="289">
        <v>5615</v>
      </c>
      <c r="C15" s="286">
        <v>7299</v>
      </c>
      <c r="D15" s="285"/>
      <c r="E15" s="286"/>
      <c r="F15" s="285">
        <f t="shared" si="0"/>
        <v>12914</v>
      </c>
      <c r="G15" s="288">
        <f t="shared" si="1"/>
        <v>0.019865644618170128</v>
      </c>
      <c r="H15" s="289">
        <v>6730</v>
      </c>
      <c r="I15" s="286">
        <v>8238</v>
      </c>
      <c r="J15" s="285"/>
      <c r="K15" s="286"/>
      <c r="L15" s="285">
        <f t="shared" si="2"/>
        <v>14968</v>
      </c>
      <c r="M15" s="290">
        <f t="shared" si="3"/>
        <v>-0.13722608230892575</v>
      </c>
      <c r="N15" s="289">
        <v>5615</v>
      </c>
      <c r="O15" s="286">
        <v>7299</v>
      </c>
      <c r="P15" s="285"/>
      <c r="Q15" s="286"/>
      <c r="R15" s="285">
        <f t="shared" si="4"/>
        <v>12914</v>
      </c>
      <c r="S15" s="288">
        <f t="shared" si="5"/>
        <v>0.019865644618170128</v>
      </c>
      <c r="T15" s="289">
        <v>6730</v>
      </c>
      <c r="U15" s="286">
        <v>8238</v>
      </c>
      <c r="V15" s="285"/>
      <c r="W15" s="286"/>
      <c r="X15" s="285">
        <f t="shared" si="6"/>
        <v>14968</v>
      </c>
      <c r="Y15" s="284">
        <f t="shared" si="7"/>
        <v>-0.13722608230892575</v>
      </c>
    </row>
    <row r="16" spans="1:25" ht="18.75" customHeight="1">
      <c r="A16" s="291" t="s">
        <v>243</v>
      </c>
      <c r="B16" s="289">
        <v>6350</v>
      </c>
      <c r="C16" s="286">
        <v>6541</v>
      </c>
      <c r="D16" s="285"/>
      <c r="E16" s="286"/>
      <c r="F16" s="285">
        <f t="shared" si="0"/>
        <v>12891</v>
      </c>
      <c r="G16" s="288">
        <f t="shared" si="1"/>
        <v>0.01983026364974687</v>
      </c>
      <c r="H16" s="289">
        <v>5794</v>
      </c>
      <c r="I16" s="286">
        <v>6105</v>
      </c>
      <c r="J16" s="285"/>
      <c r="K16" s="286"/>
      <c r="L16" s="285">
        <f t="shared" si="2"/>
        <v>11899</v>
      </c>
      <c r="M16" s="290">
        <f t="shared" si="3"/>
        <v>0.08336835028153633</v>
      </c>
      <c r="N16" s="289">
        <v>6350</v>
      </c>
      <c r="O16" s="286">
        <v>6541</v>
      </c>
      <c r="P16" s="285"/>
      <c r="Q16" s="286"/>
      <c r="R16" s="285">
        <f t="shared" si="4"/>
        <v>12891</v>
      </c>
      <c r="S16" s="288">
        <f t="shared" si="5"/>
        <v>0.01983026364974687</v>
      </c>
      <c r="T16" s="289">
        <v>5794</v>
      </c>
      <c r="U16" s="286">
        <v>6105</v>
      </c>
      <c r="V16" s="285"/>
      <c r="W16" s="286"/>
      <c r="X16" s="285">
        <f t="shared" si="6"/>
        <v>11899</v>
      </c>
      <c r="Y16" s="284">
        <f t="shared" si="7"/>
        <v>0.08336835028153633</v>
      </c>
    </row>
    <row r="17" spans="1:25" ht="18.75" customHeight="1">
      <c r="A17" s="291" t="s">
        <v>242</v>
      </c>
      <c r="B17" s="289">
        <v>5577</v>
      </c>
      <c r="C17" s="286">
        <v>4430</v>
      </c>
      <c r="D17" s="285"/>
      <c r="E17" s="286"/>
      <c r="F17" s="285">
        <f t="shared" si="0"/>
        <v>10007</v>
      </c>
      <c r="G17" s="288">
        <f t="shared" si="1"/>
        <v>0.0153937978700657</v>
      </c>
      <c r="H17" s="289">
        <v>4636</v>
      </c>
      <c r="I17" s="286">
        <v>3870</v>
      </c>
      <c r="J17" s="285"/>
      <c r="K17" s="286"/>
      <c r="L17" s="285">
        <f t="shared" si="2"/>
        <v>8506</v>
      </c>
      <c r="M17" s="290">
        <f t="shared" si="3"/>
        <v>0.17646367270162244</v>
      </c>
      <c r="N17" s="289">
        <v>5577</v>
      </c>
      <c r="O17" s="286">
        <v>4430</v>
      </c>
      <c r="P17" s="285"/>
      <c r="Q17" s="286"/>
      <c r="R17" s="285">
        <f t="shared" si="4"/>
        <v>10007</v>
      </c>
      <c r="S17" s="288">
        <f t="shared" si="5"/>
        <v>0.0153937978700657</v>
      </c>
      <c r="T17" s="289">
        <v>4636</v>
      </c>
      <c r="U17" s="286">
        <v>3870</v>
      </c>
      <c r="V17" s="285"/>
      <c r="W17" s="286"/>
      <c r="X17" s="285">
        <f t="shared" si="6"/>
        <v>8506</v>
      </c>
      <c r="Y17" s="284">
        <f t="shared" si="7"/>
        <v>0.17646367270162244</v>
      </c>
    </row>
    <row r="18" spans="1:25" ht="18.75" customHeight="1">
      <c r="A18" s="291" t="s">
        <v>241</v>
      </c>
      <c r="B18" s="289">
        <v>4323</v>
      </c>
      <c r="C18" s="286">
        <v>4265</v>
      </c>
      <c r="D18" s="285"/>
      <c r="E18" s="286"/>
      <c r="F18" s="285">
        <f t="shared" si="0"/>
        <v>8588</v>
      </c>
      <c r="G18" s="288">
        <f t="shared" si="1"/>
        <v>0.01321094594864837</v>
      </c>
      <c r="H18" s="289">
        <v>4503</v>
      </c>
      <c r="I18" s="286">
        <v>4392</v>
      </c>
      <c r="J18" s="285"/>
      <c r="K18" s="286"/>
      <c r="L18" s="285">
        <f t="shared" si="2"/>
        <v>8895</v>
      </c>
      <c r="M18" s="290">
        <f t="shared" si="3"/>
        <v>-0.03451377178189996</v>
      </c>
      <c r="N18" s="289">
        <v>4323</v>
      </c>
      <c r="O18" s="286">
        <v>4265</v>
      </c>
      <c r="P18" s="285"/>
      <c r="Q18" s="286"/>
      <c r="R18" s="285">
        <f t="shared" si="4"/>
        <v>8588</v>
      </c>
      <c r="S18" s="288">
        <f t="shared" si="5"/>
        <v>0.01321094594864837</v>
      </c>
      <c r="T18" s="289">
        <v>4503</v>
      </c>
      <c r="U18" s="286">
        <v>4392</v>
      </c>
      <c r="V18" s="285"/>
      <c r="W18" s="286"/>
      <c r="X18" s="285">
        <f t="shared" si="6"/>
        <v>8895</v>
      </c>
      <c r="Y18" s="284">
        <f t="shared" si="7"/>
        <v>-0.03451377178189996</v>
      </c>
    </row>
    <row r="19" spans="1:25" ht="18.75" customHeight="1">
      <c r="A19" s="291" t="s">
        <v>240</v>
      </c>
      <c r="B19" s="289">
        <v>3661</v>
      </c>
      <c r="C19" s="286">
        <v>3561</v>
      </c>
      <c r="D19" s="285"/>
      <c r="E19" s="286"/>
      <c r="F19" s="285">
        <f t="shared" si="0"/>
        <v>7222</v>
      </c>
      <c r="G19" s="288">
        <f t="shared" si="1"/>
        <v>0.011109624084902018</v>
      </c>
      <c r="H19" s="289">
        <v>3927</v>
      </c>
      <c r="I19" s="286">
        <v>3472</v>
      </c>
      <c r="J19" s="285"/>
      <c r="K19" s="286">
        <v>0</v>
      </c>
      <c r="L19" s="285">
        <f t="shared" si="2"/>
        <v>7399</v>
      </c>
      <c r="M19" s="290">
        <f t="shared" si="3"/>
        <v>-0.023922151642113754</v>
      </c>
      <c r="N19" s="289">
        <v>3661</v>
      </c>
      <c r="O19" s="286">
        <v>3561</v>
      </c>
      <c r="P19" s="285"/>
      <c r="Q19" s="286"/>
      <c r="R19" s="285">
        <f t="shared" si="4"/>
        <v>7222</v>
      </c>
      <c r="S19" s="288">
        <f t="shared" si="5"/>
        <v>0.011109624084902018</v>
      </c>
      <c r="T19" s="289">
        <v>3927</v>
      </c>
      <c r="U19" s="286">
        <v>3472</v>
      </c>
      <c r="V19" s="285"/>
      <c r="W19" s="286">
        <v>0</v>
      </c>
      <c r="X19" s="285">
        <f t="shared" si="6"/>
        <v>7399</v>
      </c>
      <c r="Y19" s="284">
        <f t="shared" si="7"/>
        <v>-0.023922151642113754</v>
      </c>
    </row>
    <row r="20" spans="1:25" ht="18.75" customHeight="1">
      <c r="A20" s="291" t="s">
        <v>239</v>
      </c>
      <c r="B20" s="289">
        <v>3675</v>
      </c>
      <c r="C20" s="286">
        <v>2629</v>
      </c>
      <c r="D20" s="285"/>
      <c r="E20" s="286"/>
      <c r="F20" s="285">
        <f t="shared" si="0"/>
        <v>6304</v>
      </c>
      <c r="G20" s="288">
        <f t="shared" si="1"/>
        <v>0.009697461953921674</v>
      </c>
      <c r="H20" s="289">
        <v>3074</v>
      </c>
      <c r="I20" s="286">
        <v>2358</v>
      </c>
      <c r="J20" s="285"/>
      <c r="K20" s="286"/>
      <c r="L20" s="285">
        <f t="shared" si="2"/>
        <v>5432</v>
      </c>
      <c r="M20" s="290">
        <f t="shared" si="3"/>
        <v>0.1605301914580266</v>
      </c>
      <c r="N20" s="289">
        <v>3675</v>
      </c>
      <c r="O20" s="286">
        <v>2629</v>
      </c>
      <c r="P20" s="285"/>
      <c r="Q20" s="286"/>
      <c r="R20" s="285">
        <f t="shared" si="4"/>
        <v>6304</v>
      </c>
      <c r="S20" s="288">
        <f t="shared" si="5"/>
        <v>0.009697461953921674</v>
      </c>
      <c r="T20" s="289">
        <v>3074</v>
      </c>
      <c r="U20" s="286">
        <v>2358</v>
      </c>
      <c r="V20" s="285"/>
      <c r="W20" s="286"/>
      <c r="X20" s="285">
        <f t="shared" si="6"/>
        <v>5432</v>
      </c>
      <c r="Y20" s="284">
        <f t="shared" si="7"/>
        <v>0.1605301914580266</v>
      </c>
    </row>
    <row r="21" spans="1:25" ht="18.75" customHeight="1">
      <c r="A21" s="291" t="s">
        <v>238</v>
      </c>
      <c r="B21" s="289">
        <v>3650</v>
      </c>
      <c r="C21" s="286">
        <v>2362</v>
      </c>
      <c r="D21" s="285"/>
      <c r="E21" s="286"/>
      <c r="F21" s="285">
        <f t="shared" si="0"/>
        <v>6012</v>
      </c>
      <c r="G21" s="288">
        <f t="shared" si="1"/>
        <v>0.009248277485243829</v>
      </c>
      <c r="H21" s="289">
        <v>3013</v>
      </c>
      <c r="I21" s="286">
        <v>2939</v>
      </c>
      <c r="J21" s="285"/>
      <c r="K21" s="286"/>
      <c r="L21" s="285">
        <f t="shared" si="2"/>
        <v>5952</v>
      </c>
      <c r="M21" s="290">
        <f t="shared" si="3"/>
        <v>0.010080645161290258</v>
      </c>
      <c r="N21" s="289">
        <v>3650</v>
      </c>
      <c r="O21" s="286">
        <v>2362</v>
      </c>
      <c r="P21" s="285"/>
      <c r="Q21" s="286"/>
      <c r="R21" s="285">
        <f t="shared" si="4"/>
        <v>6012</v>
      </c>
      <c r="S21" s="288">
        <f t="shared" si="5"/>
        <v>0.009248277485243829</v>
      </c>
      <c r="T21" s="289">
        <v>3013</v>
      </c>
      <c r="U21" s="286">
        <v>2939</v>
      </c>
      <c r="V21" s="285"/>
      <c r="W21" s="286"/>
      <c r="X21" s="285">
        <f t="shared" si="6"/>
        <v>5952</v>
      </c>
      <c r="Y21" s="284">
        <f t="shared" si="7"/>
        <v>0.010080645161290258</v>
      </c>
    </row>
    <row r="22" spans="1:25" ht="18.75" customHeight="1">
      <c r="A22" s="291" t="s">
        <v>237</v>
      </c>
      <c r="B22" s="289">
        <v>1575</v>
      </c>
      <c r="C22" s="286">
        <v>3964</v>
      </c>
      <c r="D22" s="285"/>
      <c r="E22" s="286"/>
      <c r="F22" s="285">
        <f t="shared" si="0"/>
        <v>5539</v>
      </c>
      <c r="G22" s="288">
        <f t="shared" si="1"/>
        <v>0.008520660178104718</v>
      </c>
      <c r="H22" s="289">
        <v>2031</v>
      </c>
      <c r="I22" s="286">
        <v>4363</v>
      </c>
      <c r="J22" s="285"/>
      <c r="K22" s="286"/>
      <c r="L22" s="285">
        <f t="shared" si="2"/>
        <v>6394</v>
      </c>
      <c r="M22" s="290">
        <f t="shared" si="3"/>
        <v>-0.13371911166718797</v>
      </c>
      <c r="N22" s="289">
        <v>1575</v>
      </c>
      <c r="O22" s="286">
        <v>3964</v>
      </c>
      <c r="P22" s="285"/>
      <c r="Q22" s="286"/>
      <c r="R22" s="285">
        <f t="shared" si="4"/>
        <v>5539</v>
      </c>
      <c r="S22" s="288">
        <f t="shared" si="5"/>
        <v>0.008520660178104718</v>
      </c>
      <c r="T22" s="289">
        <v>2031</v>
      </c>
      <c r="U22" s="286">
        <v>4363</v>
      </c>
      <c r="V22" s="285"/>
      <c r="W22" s="286"/>
      <c r="X22" s="285">
        <f t="shared" si="6"/>
        <v>6394</v>
      </c>
      <c r="Y22" s="284">
        <f t="shared" si="7"/>
        <v>-0.13371911166718797</v>
      </c>
    </row>
    <row r="23" spans="1:25" ht="18.75" customHeight="1">
      <c r="A23" s="291" t="s">
        <v>236</v>
      </c>
      <c r="B23" s="289">
        <v>2294</v>
      </c>
      <c r="C23" s="286">
        <v>3126</v>
      </c>
      <c r="D23" s="285"/>
      <c r="E23" s="286"/>
      <c r="F23" s="285">
        <f t="shared" si="0"/>
        <v>5420</v>
      </c>
      <c r="G23" s="288">
        <f t="shared" si="1"/>
        <v>0.008337602124088747</v>
      </c>
      <c r="H23" s="289">
        <v>1827</v>
      </c>
      <c r="I23" s="286">
        <v>2994</v>
      </c>
      <c r="J23" s="285"/>
      <c r="K23" s="286"/>
      <c r="L23" s="285">
        <f t="shared" si="2"/>
        <v>4821</v>
      </c>
      <c r="M23" s="290">
        <f t="shared" si="3"/>
        <v>0.12424808131093124</v>
      </c>
      <c r="N23" s="289">
        <v>2294</v>
      </c>
      <c r="O23" s="286">
        <v>3126</v>
      </c>
      <c r="P23" s="285"/>
      <c r="Q23" s="286"/>
      <c r="R23" s="285">
        <f t="shared" si="4"/>
        <v>5420</v>
      </c>
      <c r="S23" s="288">
        <f t="shared" si="5"/>
        <v>0.008337602124088747</v>
      </c>
      <c r="T23" s="289">
        <v>1827</v>
      </c>
      <c r="U23" s="286">
        <v>2994</v>
      </c>
      <c r="V23" s="285"/>
      <c r="W23" s="286"/>
      <c r="X23" s="285">
        <f t="shared" si="6"/>
        <v>4821</v>
      </c>
      <c r="Y23" s="284">
        <f t="shared" si="7"/>
        <v>0.12424808131093124</v>
      </c>
    </row>
    <row r="24" spans="1:25" ht="18.75" customHeight="1">
      <c r="A24" s="291" t="s">
        <v>235</v>
      </c>
      <c r="B24" s="289">
        <v>3022</v>
      </c>
      <c r="C24" s="286">
        <v>2013</v>
      </c>
      <c r="D24" s="285">
        <v>180</v>
      </c>
      <c r="E24" s="286">
        <v>117</v>
      </c>
      <c r="F24" s="285">
        <f t="shared" si="0"/>
        <v>5332</v>
      </c>
      <c r="G24" s="288">
        <f t="shared" si="1"/>
        <v>0.008202231462295425</v>
      </c>
      <c r="H24" s="289">
        <v>2516</v>
      </c>
      <c r="I24" s="286">
        <v>1819</v>
      </c>
      <c r="J24" s="285">
        <v>624</v>
      </c>
      <c r="K24" s="286">
        <v>459</v>
      </c>
      <c r="L24" s="285">
        <f t="shared" si="2"/>
        <v>5418</v>
      </c>
      <c r="M24" s="290">
        <f t="shared" si="3"/>
        <v>-0.015873015873015928</v>
      </c>
      <c r="N24" s="289">
        <v>3022</v>
      </c>
      <c r="O24" s="286">
        <v>2013</v>
      </c>
      <c r="P24" s="285">
        <v>180</v>
      </c>
      <c r="Q24" s="286">
        <v>117</v>
      </c>
      <c r="R24" s="285">
        <f t="shared" si="4"/>
        <v>5332</v>
      </c>
      <c r="S24" s="288">
        <f t="shared" si="5"/>
        <v>0.008202231462295425</v>
      </c>
      <c r="T24" s="289">
        <v>2516</v>
      </c>
      <c r="U24" s="286">
        <v>1819</v>
      </c>
      <c r="V24" s="285">
        <v>624</v>
      </c>
      <c r="W24" s="286">
        <v>459</v>
      </c>
      <c r="X24" s="285">
        <f t="shared" si="6"/>
        <v>5418</v>
      </c>
      <c r="Y24" s="284">
        <f t="shared" si="7"/>
        <v>-0.015873015873015928</v>
      </c>
    </row>
    <row r="25" spans="1:25" ht="18.75" customHeight="1">
      <c r="A25" s="291" t="s">
        <v>234</v>
      </c>
      <c r="B25" s="289">
        <v>2200</v>
      </c>
      <c r="C25" s="286">
        <v>1682</v>
      </c>
      <c r="D25" s="285"/>
      <c r="E25" s="286"/>
      <c r="F25" s="285">
        <f t="shared" si="0"/>
        <v>3882</v>
      </c>
      <c r="G25" s="288">
        <f t="shared" si="1"/>
        <v>0.005971692148655446</v>
      </c>
      <c r="H25" s="289">
        <v>2565</v>
      </c>
      <c r="I25" s="286">
        <v>2362</v>
      </c>
      <c r="J25" s="285"/>
      <c r="K25" s="286"/>
      <c r="L25" s="285">
        <f t="shared" si="2"/>
        <v>4927</v>
      </c>
      <c r="M25" s="290">
        <f t="shared" si="3"/>
        <v>-0.21209661051349704</v>
      </c>
      <c r="N25" s="289">
        <v>2200</v>
      </c>
      <c r="O25" s="286">
        <v>1682</v>
      </c>
      <c r="P25" s="285"/>
      <c r="Q25" s="286"/>
      <c r="R25" s="285">
        <f t="shared" si="4"/>
        <v>3882</v>
      </c>
      <c r="S25" s="288">
        <f t="shared" si="5"/>
        <v>0.005971692148655446</v>
      </c>
      <c r="T25" s="289">
        <v>2565</v>
      </c>
      <c r="U25" s="286">
        <v>2362</v>
      </c>
      <c r="V25" s="285"/>
      <c r="W25" s="286"/>
      <c r="X25" s="285">
        <f t="shared" si="6"/>
        <v>4927</v>
      </c>
      <c r="Y25" s="284">
        <f t="shared" si="7"/>
        <v>-0.21209661051349704</v>
      </c>
    </row>
    <row r="26" spans="1:25" ht="18.75" customHeight="1">
      <c r="A26" s="291" t="s">
        <v>233</v>
      </c>
      <c r="B26" s="289">
        <v>2207</v>
      </c>
      <c r="C26" s="286">
        <v>1595</v>
      </c>
      <c r="D26" s="285"/>
      <c r="E26" s="286"/>
      <c r="F26" s="285">
        <f t="shared" si="0"/>
        <v>3802</v>
      </c>
      <c r="G26" s="288">
        <f t="shared" si="1"/>
        <v>0.005848627910661516</v>
      </c>
      <c r="H26" s="289">
        <v>1253</v>
      </c>
      <c r="I26" s="286">
        <v>1009</v>
      </c>
      <c r="J26" s="285"/>
      <c r="K26" s="286"/>
      <c r="L26" s="285">
        <f t="shared" si="2"/>
        <v>2262</v>
      </c>
      <c r="M26" s="290">
        <f t="shared" si="3"/>
        <v>0.6808134394341292</v>
      </c>
      <c r="N26" s="289">
        <v>2207</v>
      </c>
      <c r="O26" s="286">
        <v>1595</v>
      </c>
      <c r="P26" s="285"/>
      <c r="Q26" s="286"/>
      <c r="R26" s="285">
        <f t="shared" si="4"/>
        <v>3802</v>
      </c>
      <c r="S26" s="288">
        <f t="shared" si="5"/>
        <v>0.005848627910661516</v>
      </c>
      <c r="T26" s="289">
        <v>1253</v>
      </c>
      <c r="U26" s="286">
        <v>1009</v>
      </c>
      <c r="V26" s="285"/>
      <c r="W26" s="286"/>
      <c r="X26" s="285">
        <f t="shared" si="6"/>
        <v>2262</v>
      </c>
      <c r="Y26" s="284">
        <f t="shared" si="7"/>
        <v>0.6808134394341292</v>
      </c>
    </row>
    <row r="27" spans="1:25" ht="18.75" customHeight="1" thickBot="1">
      <c r="A27" s="314" t="s">
        <v>132</v>
      </c>
      <c r="B27" s="311">
        <v>25085</v>
      </c>
      <c r="C27" s="310">
        <v>14620</v>
      </c>
      <c r="D27" s="309"/>
      <c r="E27" s="310"/>
      <c r="F27" s="309">
        <f t="shared" si="0"/>
        <v>39705</v>
      </c>
      <c r="G27" s="312">
        <f t="shared" si="1"/>
        <v>0.06107831961936231</v>
      </c>
      <c r="H27" s="311">
        <v>18930</v>
      </c>
      <c r="I27" s="310">
        <v>10614</v>
      </c>
      <c r="J27" s="309">
        <v>362</v>
      </c>
      <c r="K27" s="310">
        <v>369</v>
      </c>
      <c r="L27" s="309">
        <f t="shared" si="2"/>
        <v>30275</v>
      </c>
      <c r="M27" s="313">
        <f t="shared" si="3"/>
        <v>0.31147811725846397</v>
      </c>
      <c r="N27" s="311">
        <v>25085</v>
      </c>
      <c r="O27" s="310">
        <v>14620</v>
      </c>
      <c r="P27" s="309"/>
      <c r="Q27" s="310"/>
      <c r="R27" s="309">
        <f t="shared" si="4"/>
        <v>39705</v>
      </c>
      <c r="S27" s="312">
        <f t="shared" si="5"/>
        <v>0.06107831961936231</v>
      </c>
      <c r="T27" s="311">
        <v>18930</v>
      </c>
      <c r="U27" s="310">
        <v>10614</v>
      </c>
      <c r="V27" s="309">
        <v>362</v>
      </c>
      <c r="W27" s="310">
        <v>369</v>
      </c>
      <c r="X27" s="309">
        <f t="shared" si="6"/>
        <v>30275</v>
      </c>
      <c r="Y27" s="308">
        <f t="shared" si="7"/>
        <v>0.31147811725846397</v>
      </c>
    </row>
    <row r="28" spans="1:25" s="292" customFormat="1" ht="18.75" customHeight="1">
      <c r="A28" s="299" t="s">
        <v>232</v>
      </c>
      <c r="B28" s="296">
        <f>SUM(B29:B42)</f>
        <v>83496</v>
      </c>
      <c r="C28" s="295">
        <f>SUM(C29:C42)</f>
        <v>86079</v>
      </c>
      <c r="D28" s="294">
        <f>SUM(D29:D42)</f>
        <v>158</v>
      </c>
      <c r="E28" s="295">
        <f>SUM(E29:E42)</f>
        <v>243</v>
      </c>
      <c r="F28" s="294">
        <f t="shared" si="0"/>
        <v>169976</v>
      </c>
      <c r="G28" s="297">
        <f t="shared" si="1"/>
        <v>0.26147458646570276</v>
      </c>
      <c r="H28" s="296">
        <f>SUM(H29:H42)</f>
        <v>70530</v>
      </c>
      <c r="I28" s="295">
        <f>SUM(I29:I42)</f>
        <v>68151</v>
      </c>
      <c r="J28" s="294">
        <f>SUM(J29:J42)</f>
        <v>675</v>
      </c>
      <c r="K28" s="295">
        <f>SUM(K29:K42)</f>
        <v>611</v>
      </c>
      <c r="L28" s="294">
        <f t="shared" si="2"/>
        <v>139967</v>
      </c>
      <c r="M28" s="298">
        <f t="shared" si="3"/>
        <v>0.21440053726949926</v>
      </c>
      <c r="N28" s="296">
        <f>SUM(N29:N42)</f>
        <v>83496</v>
      </c>
      <c r="O28" s="295">
        <f>SUM(O29:O42)</f>
        <v>86079</v>
      </c>
      <c r="P28" s="294">
        <f>SUM(P29:P42)</f>
        <v>158</v>
      </c>
      <c r="Q28" s="295">
        <f>SUM(Q29:Q42)</f>
        <v>243</v>
      </c>
      <c r="R28" s="294">
        <f t="shared" si="4"/>
        <v>169976</v>
      </c>
      <c r="S28" s="297">
        <f t="shared" si="5"/>
        <v>0.26147458646570276</v>
      </c>
      <c r="T28" s="296">
        <f>SUM(T29:T42)</f>
        <v>70530</v>
      </c>
      <c r="U28" s="295">
        <f>SUM(U29:U42)</f>
        <v>68151</v>
      </c>
      <c r="V28" s="294">
        <f>SUM(V29:V42)</f>
        <v>675</v>
      </c>
      <c r="W28" s="295">
        <f>SUM(W29:W42)</f>
        <v>611</v>
      </c>
      <c r="X28" s="294">
        <f t="shared" si="6"/>
        <v>139967</v>
      </c>
      <c r="Y28" s="293">
        <f t="shared" si="7"/>
        <v>0.21440053726949926</v>
      </c>
    </row>
    <row r="29" spans="1:25" ht="18.75" customHeight="1">
      <c r="A29" s="306" t="s">
        <v>231</v>
      </c>
      <c r="B29" s="303">
        <v>5802</v>
      </c>
      <c r="C29" s="301">
        <v>7714</v>
      </c>
      <c r="D29" s="302">
        <v>150</v>
      </c>
      <c r="E29" s="301">
        <v>236</v>
      </c>
      <c r="F29" s="302">
        <f t="shared" si="0"/>
        <v>13902</v>
      </c>
      <c r="G29" s="304">
        <f t="shared" si="1"/>
        <v>0.02138548795739516</v>
      </c>
      <c r="H29" s="303">
        <v>4051</v>
      </c>
      <c r="I29" s="301">
        <v>5835</v>
      </c>
      <c r="J29" s="302"/>
      <c r="K29" s="301"/>
      <c r="L29" s="302">
        <f t="shared" si="2"/>
        <v>9886</v>
      </c>
      <c r="M29" s="305">
        <f t="shared" si="3"/>
        <v>0.4062310337851507</v>
      </c>
      <c r="N29" s="303">
        <v>5802</v>
      </c>
      <c r="O29" s="301">
        <v>7714</v>
      </c>
      <c r="P29" s="302">
        <v>150</v>
      </c>
      <c r="Q29" s="301">
        <v>236</v>
      </c>
      <c r="R29" s="302">
        <f t="shared" si="4"/>
        <v>13902</v>
      </c>
      <c r="S29" s="304">
        <f t="shared" si="5"/>
        <v>0.02138548795739516</v>
      </c>
      <c r="T29" s="307">
        <v>4051</v>
      </c>
      <c r="U29" s="301">
        <v>5835</v>
      </c>
      <c r="V29" s="302"/>
      <c r="W29" s="301"/>
      <c r="X29" s="302">
        <f t="shared" si="6"/>
        <v>9886</v>
      </c>
      <c r="Y29" s="300">
        <f t="shared" si="7"/>
        <v>0.4062310337851507</v>
      </c>
    </row>
    <row r="30" spans="1:25" ht="18.75" customHeight="1">
      <c r="A30" s="306" t="s">
        <v>230</v>
      </c>
      <c r="B30" s="303">
        <v>11431</v>
      </c>
      <c r="C30" s="301">
        <v>14411</v>
      </c>
      <c r="D30" s="302"/>
      <c r="E30" s="301">
        <v>1</v>
      </c>
      <c r="F30" s="302">
        <f t="shared" si="0"/>
        <v>25843</v>
      </c>
      <c r="G30" s="304">
        <f t="shared" si="1"/>
        <v>0.039754363780964114</v>
      </c>
      <c r="H30" s="303">
        <v>11295</v>
      </c>
      <c r="I30" s="301">
        <v>14241</v>
      </c>
      <c r="J30" s="302"/>
      <c r="K30" s="301"/>
      <c r="L30" s="302">
        <f t="shared" si="2"/>
        <v>25536</v>
      </c>
      <c r="M30" s="305">
        <f t="shared" si="3"/>
        <v>0.012022243107769448</v>
      </c>
      <c r="N30" s="303">
        <v>11431</v>
      </c>
      <c r="O30" s="301">
        <v>14411</v>
      </c>
      <c r="P30" s="302"/>
      <c r="Q30" s="301">
        <v>1</v>
      </c>
      <c r="R30" s="302">
        <f t="shared" si="4"/>
        <v>25843</v>
      </c>
      <c r="S30" s="304">
        <f t="shared" si="5"/>
        <v>0.039754363780964114</v>
      </c>
      <c r="T30" s="307">
        <v>11295</v>
      </c>
      <c r="U30" s="301">
        <v>14241</v>
      </c>
      <c r="V30" s="302"/>
      <c r="W30" s="301"/>
      <c r="X30" s="302">
        <f t="shared" si="6"/>
        <v>25536</v>
      </c>
      <c r="Y30" s="300">
        <f t="shared" si="7"/>
        <v>0.012022243107769448</v>
      </c>
    </row>
    <row r="31" spans="1:25" ht="18.75" customHeight="1">
      <c r="A31" s="306" t="s">
        <v>229</v>
      </c>
      <c r="B31" s="303">
        <v>11095</v>
      </c>
      <c r="C31" s="301">
        <v>11158</v>
      </c>
      <c r="D31" s="302">
        <v>1</v>
      </c>
      <c r="E31" s="301">
        <v>3</v>
      </c>
      <c r="F31" s="302">
        <f t="shared" si="0"/>
        <v>22257</v>
      </c>
      <c r="G31" s="304">
        <f t="shared" si="1"/>
        <v>0.03423800931288621</v>
      </c>
      <c r="H31" s="303">
        <v>6269</v>
      </c>
      <c r="I31" s="301">
        <v>6153</v>
      </c>
      <c r="J31" s="302">
        <v>0</v>
      </c>
      <c r="K31" s="301">
        <v>0</v>
      </c>
      <c r="L31" s="302">
        <f t="shared" si="2"/>
        <v>12422</v>
      </c>
      <c r="M31" s="305">
        <f t="shared" si="3"/>
        <v>0.7917404604733538</v>
      </c>
      <c r="N31" s="303">
        <v>11095</v>
      </c>
      <c r="O31" s="301">
        <v>11158</v>
      </c>
      <c r="P31" s="302">
        <v>1</v>
      </c>
      <c r="Q31" s="301">
        <v>3</v>
      </c>
      <c r="R31" s="302">
        <f t="shared" si="4"/>
        <v>22257</v>
      </c>
      <c r="S31" s="304">
        <f t="shared" si="5"/>
        <v>0.03423800931288621</v>
      </c>
      <c r="T31" s="307">
        <v>6269</v>
      </c>
      <c r="U31" s="301">
        <v>6153</v>
      </c>
      <c r="V31" s="302">
        <v>0</v>
      </c>
      <c r="W31" s="301">
        <v>0</v>
      </c>
      <c r="X31" s="302">
        <f t="shared" si="6"/>
        <v>12422</v>
      </c>
      <c r="Y31" s="300">
        <f t="shared" si="7"/>
        <v>0.7917404604733538</v>
      </c>
    </row>
    <row r="32" spans="1:25" ht="18.75" customHeight="1">
      <c r="A32" s="306" t="s">
        <v>228</v>
      </c>
      <c r="B32" s="303">
        <v>6747</v>
      </c>
      <c r="C32" s="301">
        <v>6744</v>
      </c>
      <c r="D32" s="302"/>
      <c r="E32" s="301"/>
      <c r="F32" s="302">
        <f t="shared" si="0"/>
        <v>13491</v>
      </c>
      <c r="G32" s="304">
        <f t="shared" si="1"/>
        <v>0.020753245434701348</v>
      </c>
      <c r="H32" s="303">
        <v>348</v>
      </c>
      <c r="I32" s="301">
        <v>146</v>
      </c>
      <c r="J32" s="302"/>
      <c r="K32" s="301"/>
      <c r="L32" s="302">
        <f t="shared" si="2"/>
        <v>494</v>
      </c>
      <c r="M32" s="305">
        <f t="shared" si="3"/>
        <v>26.309716599190285</v>
      </c>
      <c r="N32" s="303">
        <v>6747</v>
      </c>
      <c r="O32" s="301">
        <v>6744</v>
      </c>
      <c r="P32" s="302"/>
      <c r="Q32" s="301"/>
      <c r="R32" s="302">
        <f t="shared" si="4"/>
        <v>13491</v>
      </c>
      <c r="S32" s="304">
        <f t="shared" si="5"/>
        <v>0.020753245434701348</v>
      </c>
      <c r="T32" s="307">
        <v>348</v>
      </c>
      <c r="U32" s="301">
        <v>146</v>
      </c>
      <c r="V32" s="302"/>
      <c r="W32" s="301"/>
      <c r="X32" s="302">
        <f t="shared" si="6"/>
        <v>494</v>
      </c>
      <c r="Y32" s="300" t="str">
        <f t="shared" si="7"/>
        <v>  *  </v>
      </c>
    </row>
    <row r="33" spans="1:25" ht="18.75" customHeight="1">
      <c r="A33" s="306" t="s">
        <v>227</v>
      </c>
      <c r="B33" s="303">
        <v>6467</v>
      </c>
      <c r="C33" s="301">
        <v>7007</v>
      </c>
      <c r="D33" s="302"/>
      <c r="E33" s="301"/>
      <c r="F33" s="302">
        <f t="shared" si="0"/>
        <v>13474</v>
      </c>
      <c r="G33" s="304">
        <f t="shared" si="1"/>
        <v>0.020727094284127636</v>
      </c>
      <c r="H33" s="303">
        <v>3816</v>
      </c>
      <c r="I33" s="301">
        <v>4103</v>
      </c>
      <c r="J33" s="302"/>
      <c r="K33" s="301">
        <v>0</v>
      </c>
      <c r="L33" s="302">
        <f t="shared" si="2"/>
        <v>7919</v>
      </c>
      <c r="M33" s="305">
        <f t="shared" si="3"/>
        <v>0.7014774592751609</v>
      </c>
      <c r="N33" s="303">
        <v>6467</v>
      </c>
      <c r="O33" s="301">
        <v>7007</v>
      </c>
      <c r="P33" s="302"/>
      <c r="Q33" s="301"/>
      <c r="R33" s="302">
        <f t="shared" si="4"/>
        <v>13474</v>
      </c>
      <c r="S33" s="304">
        <f t="shared" si="5"/>
        <v>0.020727094284127636</v>
      </c>
      <c r="T33" s="307">
        <v>3816</v>
      </c>
      <c r="U33" s="301">
        <v>4103</v>
      </c>
      <c r="V33" s="302"/>
      <c r="W33" s="301">
        <v>0</v>
      </c>
      <c r="X33" s="302">
        <f t="shared" si="6"/>
        <v>7919</v>
      </c>
      <c r="Y33" s="300">
        <f t="shared" si="7"/>
        <v>0.7014774592751609</v>
      </c>
    </row>
    <row r="34" spans="1:25" ht="18.75" customHeight="1">
      <c r="A34" s="306" t="s">
        <v>226</v>
      </c>
      <c r="B34" s="303">
        <v>6199</v>
      </c>
      <c r="C34" s="301">
        <v>5905</v>
      </c>
      <c r="D34" s="302">
        <v>2</v>
      </c>
      <c r="E34" s="301">
        <v>2</v>
      </c>
      <c r="F34" s="302">
        <f t="shared" si="0"/>
        <v>12108</v>
      </c>
      <c r="G34" s="304">
        <f t="shared" si="1"/>
        <v>0.018625772420381284</v>
      </c>
      <c r="H34" s="303">
        <v>9837</v>
      </c>
      <c r="I34" s="301">
        <v>6623</v>
      </c>
      <c r="J34" s="302"/>
      <c r="K34" s="301">
        <v>0</v>
      </c>
      <c r="L34" s="302">
        <f t="shared" si="2"/>
        <v>16460</v>
      </c>
      <c r="M34" s="305">
        <f t="shared" si="3"/>
        <v>-0.2643985419198056</v>
      </c>
      <c r="N34" s="303">
        <v>6199</v>
      </c>
      <c r="O34" s="301">
        <v>5905</v>
      </c>
      <c r="P34" s="302">
        <v>2</v>
      </c>
      <c r="Q34" s="301">
        <v>2</v>
      </c>
      <c r="R34" s="302">
        <f t="shared" si="4"/>
        <v>12108</v>
      </c>
      <c r="S34" s="304">
        <f t="shared" si="5"/>
        <v>0.018625772420381284</v>
      </c>
      <c r="T34" s="307">
        <v>9837</v>
      </c>
      <c r="U34" s="301">
        <v>6623</v>
      </c>
      <c r="V34" s="302"/>
      <c r="W34" s="301">
        <v>0</v>
      </c>
      <c r="X34" s="302">
        <f t="shared" si="6"/>
        <v>16460</v>
      </c>
      <c r="Y34" s="300">
        <f t="shared" si="7"/>
        <v>-0.2643985419198056</v>
      </c>
    </row>
    <row r="35" spans="1:25" ht="18.75" customHeight="1">
      <c r="A35" s="306" t="s">
        <v>225</v>
      </c>
      <c r="B35" s="303">
        <v>4930</v>
      </c>
      <c r="C35" s="301">
        <v>5154</v>
      </c>
      <c r="D35" s="302"/>
      <c r="E35" s="301"/>
      <c r="F35" s="302">
        <f t="shared" si="0"/>
        <v>10084</v>
      </c>
      <c r="G35" s="304">
        <f t="shared" si="1"/>
        <v>0.015512247199134858</v>
      </c>
      <c r="H35" s="303">
        <v>2520</v>
      </c>
      <c r="I35" s="301">
        <v>2028</v>
      </c>
      <c r="J35" s="302"/>
      <c r="K35" s="301"/>
      <c r="L35" s="302">
        <f t="shared" si="2"/>
        <v>4548</v>
      </c>
      <c r="M35" s="305">
        <f t="shared" si="3"/>
        <v>1.2172383465259453</v>
      </c>
      <c r="N35" s="303">
        <v>4930</v>
      </c>
      <c r="O35" s="301">
        <v>5154</v>
      </c>
      <c r="P35" s="302"/>
      <c r="Q35" s="301"/>
      <c r="R35" s="302">
        <f t="shared" si="4"/>
        <v>10084</v>
      </c>
      <c r="S35" s="304">
        <f t="shared" si="5"/>
        <v>0.015512247199134858</v>
      </c>
      <c r="T35" s="307">
        <v>2520</v>
      </c>
      <c r="U35" s="301">
        <v>2028</v>
      </c>
      <c r="V35" s="302"/>
      <c r="W35" s="301"/>
      <c r="X35" s="302">
        <f t="shared" si="6"/>
        <v>4548</v>
      </c>
      <c r="Y35" s="300">
        <f t="shared" si="7"/>
        <v>1.2172383465259453</v>
      </c>
    </row>
    <row r="36" spans="1:25" ht="18.75" customHeight="1">
      <c r="A36" s="306" t="s">
        <v>224</v>
      </c>
      <c r="B36" s="303">
        <v>4641</v>
      </c>
      <c r="C36" s="301">
        <v>5060</v>
      </c>
      <c r="D36" s="302"/>
      <c r="E36" s="301"/>
      <c r="F36" s="302">
        <f t="shared" si="0"/>
        <v>9701</v>
      </c>
      <c r="G36" s="304">
        <f t="shared" si="1"/>
        <v>0.01492307715973892</v>
      </c>
      <c r="H36" s="303">
        <v>5089</v>
      </c>
      <c r="I36" s="301">
        <v>5757</v>
      </c>
      <c r="J36" s="302"/>
      <c r="K36" s="301"/>
      <c r="L36" s="302">
        <f t="shared" si="2"/>
        <v>10846</v>
      </c>
      <c r="M36" s="305">
        <f t="shared" si="3"/>
        <v>-0.10556887331735199</v>
      </c>
      <c r="N36" s="303">
        <v>4641</v>
      </c>
      <c r="O36" s="301">
        <v>5060</v>
      </c>
      <c r="P36" s="302"/>
      <c r="Q36" s="301"/>
      <c r="R36" s="302">
        <f t="shared" si="4"/>
        <v>9701</v>
      </c>
      <c r="S36" s="304">
        <f t="shared" si="5"/>
        <v>0.01492307715973892</v>
      </c>
      <c r="T36" s="307">
        <v>5089</v>
      </c>
      <c r="U36" s="301">
        <v>5757</v>
      </c>
      <c r="V36" s="302"/>
      <c r="W36" s="301"/>
      <c r="X36" s="302">
        <f t="shared" si="6"/>
        <v>10846</v>
      </c>
      <c r="Y36" s="300">
        <f t="shared" si="7"/>
        <v>-0.10556887331735199</v>
      </c>
    </row>
    <row r="37" spans="1:25" ht="18.75" customHeight="1">
      <c r="A37" s="306" t="s">
        <v>223</v>
      </c>
      <c r="B37" s="303">
        <v>3054</v>
      </c>
      <c r="C37" s="301">
        <v>3673</v>
      </c>
      <c r="D37" s="302"/>
      <c r="E37" s="301"/>
      <c r="F37" s="302">
        <f t="shared" si="0"/>
        <v>6727</v>
      </c>
      <c r="G37" s="304">
        <f t="shared" si="1"/>
        <v>0.010348164112314576</v>
      </c>
      <c r="H37" s="303">
        <v>1398</v>
      </c>
      <c r="I37" s="301">
        <v>1542</v>
      </c>
      <c r="J37" s="302">
        <v>0</v>
      </c>
      <c r="K37" s="301"/>
      <c r="L37" s="302">
        <f t="shared" si="2"/>
        <v>2940</v>
      </c>
      <c r="M37" s="305">
        <f t="shared" si="3"/>
        <v>1.288095238095238</v>
      </c>
      <c r="N37" s="303">
        <v>3054</v>
      </c>
      <c r="O37" s="301">
        <v>3673</v>
      </c>
      <c r="P37" s="302"/>
      <c r="Q37" s="301"/>
      <c r="R37" s="302">
        <f t="shared" si="4"/>
        <v>6727</v>
      </c>
      <c r="S37" s="304">
        <f t="shared" si="5"/>
        <v>0.010348164112314576</v>
      </c>
      <c r="T37" s="307">
        <v>1398</v>
      </c>
      <c r="U37" s="301">
        <v>1542</v>
      </c>
      <c r="V37" s="302">
        <v>0</v>
      </c>
      <c r="W37" s="301"/>
      <c r="X37" s="302">
        <f t="shared" si="6"/>
        <v>2940</v>
      </c>
      <c r="Y37" s="300">
        <f t="shared" si="7"/>
        <v>1.288095238095238</v>
      </c>
    </row>
    <row r="38" spans="1:25" ht="18.75" customHeight="1">
      <c r="A38" s="306" t="s">
        <v>222</v>
      </c>
      <c r="B38" s="303">
        <v>1858</v>
      </c>
      <c r="C38" s="301">
        <v>1705</v>
      </c>
      <c r="D38" s="302"/>
      <c r="E38" s="301">
        <v>0</v>
      </c>
      <c r="F38" s="302">
        <f t="shared" si="0"/>
        <v>3563</v>
      </c>
      <c r="G38" s="304">
        <f t="shared" si="1"/>
        <v>0.005480973499654651</v>
      </c>
      <c r="H38" s="303">
        <v>2239</v>
      </c>
      <c r="I38" s="301">
        <v>2349</v>
      </c>
      <c r="J38" s="302"/>
      <c r="K38" s="301"/>
      <c r="L38" s="302">
        <f t="shared" si="2"/>
        <v>4588</v>
      </c>
      <c r="M38" s="305">
        <f t="shared" si="3"/>
        <v>-0.22340889276373144</v>
      </c>
      <c r="N38" s="303">
        <v>1858</v>
      </c>
      <c r="O38" s="301">
        <v>1705</v>
      </c>
      <c r="P38" s="302"/>
      <c r="Q38" s="301">
        <v>0</v>
      </c>
      <c r="R38" s="302">
        <f t="shared" si="4"/>
        <v>3563</v>
      </c>
      <c r="S38" s="304">
        <f t="shared" si="5"/>
        <v>0.005480973499654651</v>
      </c>
      <c r="T38" s="307">
        <v>2239</v>
      </c>
      <c r="U38" s="301">
        <v>2349</v>
      </c>
      <c r="V38" s="302"/>
      <c r="W38" s="301"/>
      <c r="X38" s="302">
        <f t="shared" si="6"/>
        <v>4588</v>
      </c>
      <c r="Y38" s="300">
        <f t="shared" si="7"/>
        <v>-0.22340889276373144</v>
      </c>
    </row>
    <row r="39" spans="1:25" ht="18.75" customHeight="1">
      <c r="A39" s="306" t="s">
        <v>221</v>
      </c>
      <c r="B39" s="303">
        <v>1697</v>
      </c>
      <c r="C39" s="301">
        <v>984</v>
      </c>
      <c r="D39" s="302"/>
      <c r="E39" s="301">
        <v>0</v>
      </c>
      <c r="F39" s="302">
        <f t="shared" si="0"/>
        <v>2681</v>
      </c>
      <c r="G39" s="304">
        <f t="shared" si="1"/>
        <v>0.004124190275771575</v>
      </c>
      <c r="H39" s="303">
        <v>1896</v>
      </c>
      <c r="I39" s="301">
        <v>1002</v>
      </c>
      <c r="J39" s="302"/>
      <c r="K39" s="301">
        <v>0</v>
      </c>
      <c r="L39" s="302">
        <f t="shared" si="2"/>
        <v>2898</v>
      </c>
      <c r="M39" s="305">
        <f t="shared" si="3"/>
        <v>-0.0748792270531401</v>
      </c>
      <c r="N39" s="303">
        <v>1697</v>
      </c>
      <c r="O39" s="301">
        <v>984</v>
      </c>
      <c r="P39" s="302"/>
      <c r="Q39" s="301">
        <v>0</v>
      </c>
      <c r="R39" s="302">
        <f t="shared" si="4"/>
        <v>2681</v>
      </c>
      <c r="S39" s="304">
        <f t="shared" si="5"/>
        <v>0.004124190275771575</v>
      </c>
      <c r="T39" s="307">
        <v>1896</v>
      </c>
      <c r="U39" s="301">
        <v>1002</v>
      </c>
      <c r="V39" s="302"/>
      <c r="W39" s="301">
        <v>0</v>
      </c>
      <c r="X39" s="302">
        <f t="shared" si="6"/>
        <v>2898</v>
      </c>
      <c r="Y39" s="300">
        <f t="shared" si="7"/>
        <v>-0.0748792270531401</v>
      </c>
    </row>
    <row r="40" spans="1:25" ht="18.75" customHeight="1">
      <c r="A40" s="306" t="s">
        <v>220</v>
      </c>
      <c r="B40" s="303">
        <v>1123</v>
      </c>
      <c r="C40" s="301">
        <v>870</v>
      </c>
      <c r="D40" s="302"/>
      <c r="E40" s="301"/>
      <c r="F40" s="302">
        <f t="shared" si="0"/>
        <v>1993</v>
      </c>
      <c r="G40" s="304">
        <f t="shared" si="1"/>
        <v>0.0030658378290237777</v>
      </c>
      <c r="H40" s="303">
        <v>933</v>
      </c>
      <c r="I40" s="301">
        <v>899</v>
      </c>
      <c r="J40" s="302"/>
      <c r="K40" s="301"/>
      <c r="L40" s="302">
        <f t="shared" si="2"/>
        <v>1832</v>
      </c>
      <c r="M40" s="305">
        <f t="shared" si="3"/>
        <v>0.08788209606986896</v>
      </c>
      <c r="N40" s="303">
        <v>1123</v>
      </c>
      <c r="O40" s="301">
        <v>870</v>
      </c>
      <c r="P40" s="302"/>
      <c r="Q40" s="301"/>
      <c r="R40" s="302">
        <f t="shared" si="4"/>
        <v>1993</v>
      </c>
      <c r="S40" s="304">
        <f t="shared" si="5"/>
        <v>0.0030658378290237777</v>
      </c>
      <c r="T40" s="307">
        <v>933</v>
      </c>
      <c r="U40" s="301">
        <v>899</v>
      </c>
      <c r="V40" s="302"/>
      <c r="W40" s="301"/>
      <c r="X40" s="302">
        <f t="shared" si="6"/>
        <v>1832</v>
      </c>
      <c r="Y40" s="300">
        <f t="shared" si="7"/>
        <v>0.08788209606986896</v>
      </c>
    </row>
    <row r="41" spans="1:25" ht="18.75" customHeight="1">
      <c r="A41" s="306" t="s">
        <v>219</v>
      </c>
      <c r="B41" s="303">
        <v>1039</v>
      </c>
      <c r="C41" s="301">
        <v>656</v>
      </c>
      <c r="D41" s="302"/>
      <c r="E41" s="301"/>
      <c r="F41" s="302">
        <f aca="true" t="shared" si="8" ref="F41:F72">SUM(B41:E41)</f>
        <v>1695</v>
      </c>
      <c r="G41" s="304">
        <f aca="true" t="shared" si="9" ref="G41:G72">F41/$F$9</f>
        <v>0.0026074235424963887</v>
      </c>
      <c r="H41" s="303">
        <v>1197</v>
      </c>
      <c r="I41" s="301">
        <v>887</v>
      </c>
      <c r="J41" s="302"/>
      <c r="K41" s="301"/>
      <c r="L41" s="302">
        <f aca="true" t="shared" si="10" ref="L41:L72">SUM(H41:K41)</f>
        <v>2084</v>
      </c>
      <c r="M41" s="305">
        <f aca="true" t="shared" si="11" ref="M41:M72">IF(ISERROR(F41/L41-1),"         /0",(F41/L41-1))</f>
        <v>-0.18666026871401153</v>
      </c>
      <c r="N41" s="303">
        <v>1039</v>
      </c>
      <c r="O41" s="301">
        <v>656</v>
      </c>
      <c r="P41" s="302"/>
      <c r="Q41" s="301"/>
      <c r="R41" s="302">
        <f aca="true" t="shared" si="12" ref="R41:R72">SUM(N41:Q41)</f>
        <v>1695</v>
      </c>
      <c r="S41" s="304">
        <f aca="true" t="shared" si="13" ref="S41:S72">R41/$R$9</f>
        <v>0.0026074235424963887</v>
      </c>
      <c r="T41" s="307">
        <v>1197</v>
      </c>
      <c r="U41" s="301">
        <v>887</v>
      </c>
      <c r="V41" s="302"/>
      <c r="W41" s="301"/>
      <c r="X41" s="302">
        <f aca="true" t="shared" si="14" ref="X41:X72">SUM(T41:W41)</f>
        <v>2084</v>
      </c>
      <c r="Y41" s="300">
        <f t="shared" si="7"/>
        <v>-0.18666026871401153</v>
      </c>
    </row>
    <row r="42" spans="1:25" ht="18.75" customHeight="1" thickBot="1">
      <c r="A42" s="306" t="s">
        <v>132</v>
      </c>
      <c r="B42" s="303">
        <v>17413</v>
      </c>
      <c r="C42" s="301">
        <v>15038</v>
      </c>
      <c r="D42" s="302">
        <v>5</v>
      </c>
      <c r="E42" s="301">
        <v>1</v>
      </c>
      <c r="F42" s="302">
        <f t="shared" si="8"/>
        <v>32457</v>
      </c>
      <c r="G42" s="304">
        <f t="shared" si="9"/>
        <v>0.04992869965711227</v>
      </c>
      <c r="H42" s="303">
        <v>19642</v>
      </c>
      <c r="I42" s="301">
        <v>16586</v>
      </c>
      <c r="J42" s="302">
        <v>675</v>
      </c>
      <c r="K42" s="301">
        <v>611</v>
      </c>
      <c r="L42" s="302">
        <f t="shared" si="10"/>
        <v>37514</v>
      </c>
      <c r="M42" s="305">
        <f t="shared" si="11"/>
        <v>-0.1348030068774324</v>
      </c>
      <c r="N42" s="303">
        <v>17413</v>
      </c>
      <c r="O42" s="301">
        <v>15038</v>
      </c>
      <c r="P42" s="302">
        <v>5</v>
      </c>
      <c r="Q42" s="301">
        <v>1</v>
      </c>
      <c r="R42" s="302">
        <f t="shared" si="12"/>
        <v>32457</v>
      </c>
      <c r="S42" s="304">
        <f t="shared" si="13"/>
        <v>0.04992869965711227</v>
      </c>
      <c r="T42" s="307">
        <v>19642</v>
      </c>
      <c r="U42" s="301">
        <v>16586</v>
      </c>
      <c r="V42" s="302">
        <v>675</v>
      </c>
      <c r="W42" s="301">
        <v>611</v>
      </c>
      <c r="X42" s="302">
        <f t="shared" si="14"/>
        <v>37514</v>
      </c>
      <c r="Y42" s="300">
        <f aca="true" t="shared" si="15" ref="Y42:Y73">IF(ISERROR(R42/X42-1),"         /0",IF(R42/X42&gt;5,"  *  ",(R42/X42-1)))</f>
        <v>-0.1348030068774324</v>
      </c>
    </row>
    <row r="43" spans="1:25" s="292" customFormat="1" ht="18.75" customHeight="1">
      <c r="A43" s="299" t="s">
        <v>218</v>
      </c>
      <c r="B43" s="296">
        <f>SUM(B44:B52)</f>
        <v>53376</v>
      </c>
      <c r="C43" s="295">
        <f>SUM(C44:C52)</f>
        <v>42328</v>
      </c>
      <c r="D43" s="294">
        <f>SUM(D44:D52)</f>
        <v>2</v>
      </c>
      <c r="E43" s="295">
        <f>SUM(E44:E52)</f>
        <v>19</v>
      </c>
      <c r="F43" s="294">
        <f t="shared" si="8"/>
        <v>95725</v>
      </c>
      <c r="G43" s="297">
        <f t="shared" si="9"/>
        <v>0.1472540522746117</v>
      </c>
      <c r="H43" s="296">
        <f>SUM(H44:H52)</f>
        <v>41324</v>
      </c>
      <c r="I43" s="295">
        <f>SUM(I44:I52)</f>
        <v>31660</v>
      </c>
      <c r="J43" s="294">
        <f>SUM(J44:J52)</f>
        <v>0</v>
      </c>
      <c r="K43" s="295">
        <f>SUM(K44:K52)</f>
        <v>0</v>
      </c>
      <c r="L43" s="294">
        <f t="shared" si="10"/>
        <v>72984</v>
      </c>
      <c r="M43" s="298">
        <f t="shared" si="11"/>
        <v>0.31158884138989373</v>
      </c>
      <c r="N43" s="296">
        <f>SUM(N44:N52)</f>
        <v>53376</v>
      </c>
      <c r="O43" s="295">
        <f>SUM(O44:O52)</f>
        <v>42328</v>
      </c>
      <c r="P43" s="294">
        <f>SUM(P44:P52)</f>
        <v>2</v>
      </c>
      <c r="Q43" s="295">
        <f>SUM(Q44:Q52)</f>
        <v>19</v>
      </c>
      <c r="R43" s="294">
        <f t="shared" si="12"/>
        <v>95725</v>
      </c>
      <c r="S43" s="297">
        <f t="shared" si="13"/>
        <v>0.1472540522746117</v>
      </c>
      <c r="T43" s="296">
        <f>SUM(T44:T52)</f>
        <v>41324</v>
      </c>
      <c r="U43" s="295">
        <f>SUM(U44:U52)</f>
        <v>31660</v>
      </c>
      <c r="V43" s="294">
        <f>SUM(V44:V52)</f>
        <v>0</v>
      </c>
      <c r="W43" s="295">
        <f>SUM(W44:W52)</f>
        <v>0</v>
      </c>
      <c r="X43" s="294">
        <f t="shared" si="14"/>
        <v>72984</v>
      </c>
      <c r="Y43" s="293">
        <f t="shared" si="15"/>
        <v>0.31158884138989373</v>
      </c>
    </row>
    <row r="44" spans="1:25" ht="18.75" customHeight="1">
      <c r="A44" s="306" t="s">
        <v>217</v>
      </c>
      <c r="B44" s="303">
        <v>21387</v>
      </c>
      <c r="C44" s="301">
        <v>19148</v>
      </c>
      <c r="D44" s="302"/>
      <c r="E44" s="301"/>
      <c r="F44" s="302">
        <f t="shared" si="8"/>
        <v>40535</v>
      </c>
      <c r="G44" s="304">
        <f t="shared" si="9"/>
        <v>0.06235511108854933</v>
      </c>
      <c r="H44" s="303">
        <v>14793</v>
      </c>
      <c r="I44" s="301">
        <v>14499</v>
      </c>
      <c r="J44" s="302"/>
      <c r="K44" s="301"/>
      <c r="L44" s="302">
        <f t="shared" si="10"/>
        <v>29292</v>
      </c>
      <c r="M44" s="305">
        <f t="shared" si="11"/>
        <v>0.38382493513587335</v>
      </c>
      <c r="N44" s="303">
        <v>21387</v>
      </c>
      <c r="O44" s="301">
        <v>19148</v>
      </c>
      <c r="P44" s="302"/>
      <c r="Q44" s="301"/>
      <c r="R44" s="302">
        <f t="shared" si="12"/>
        <v>40535</v>
      </c>
      <c r="S44" s="304">
        <f t="shared" si="13"/>
        <v>0.06235511108854933</v>
      </c>
      <c r="T44" s="303">
        <v>14793</v>
      </c>
      <c r="U44" s="301">
        <v>14499</v>
      </c>
      <c r="V44" s="302"/>
      <c r="W44" s="301"/>
      <c r="X44" s="285">
        <f t="shared" si="14"/>
        <v>29292</v>
      </c>
      <c r="Y44" s="300">
        <f t="shared" si="15"/>
        <v>0.38382493513587335</v>
      </c>
    </row>
    <row r="45" spans="1:25" ht="18.75" customHeight="1">
      <c r="A45" s="306" t="s">
        <v>216</v>
      </c>
      <c r="B45" s="303">
        <v>8136</v>
      </c>
      <c r="C45" s="301">
        <v>7018</v>
      </c>
      <c r="D45" s="302"/>
      <c r="E45" s="301"/>
      <c r="F45" s="302">
        <f t="shared" si="8"/>
        <v>15154</v>
      </c>
      <c r="G45" s="304">
        <f t="shared" si="9"/>
        <v>0.023311443282000164</v>
      </c>
      <c r="H45" s="303">
        <v>8468</v>
      </c>
      <c r="I45" s="301">
        <v>7203</v>
      </c>
      <c r="J45" s="302"/>
      <c r="K45" s="301"/>
      <c r="L45" s="302">
        <f t="shared" si="10"/>
        <v>15671</v>
      </c>
      <c r="M45" s="305">
        <f t="shared" si="11"/>
        <v>-0.03299087486439922</v>
      </c>
      <c r="N45" s="303">
        <v>8136</v>
      </c>
      <c r="O45" s="301">
        <v>7018</v>
      </c>
      <c r="P45" s="302"/>
      <c r="Q45" s="301"/>
      <c r="R45" s="302">
        <f t="shared" si="12"/>
        <v>15154</v>
      </c>
      <c r="S45" s="304">
        <f t="shared" si="13"/>
        <v>0.023311443282000164</v>
      </c>
      <c r="T45" s="303">
        <v>8468</v>
      </c>
      <c r="U45" s="301">
        <v>7203</v>
      </c>
      <c r="V45" s="302"/>
      <c r="W45" s="301"/>
      <c r="X45" s="285">
        <f t="shared" si="14"/>
        <v>15671</v>
      </c>
      <c r="Y45" s="300">
        <f t="shared" si="15"/>
        <v>-0.03299087486439922</v>
      </c>
    </row>
    <row r="46" spans="1:25" ht="18.75" customHeight="1">
      <c r="A46" s="306" t="s">
        <v>215</v>
      </c>
      <c r="B46" s="303">
        <v>6453</v>
      </c>
      <c r="C46" s="301">
        <v>4785</v>
      </c>
      <c r="D46" s="302">
        <v>0</v>
      </c>
      <c r="E46" s="301">
        <v>0</v>
      </c>
      <c r="F46" s="302">
        <f t="shared" si="8"/>
        <v>11238</v>
      </c>
      <c r="G46" s="304">
        <f t="shared" si="9"/>
        <v>0.017287448832197298</v>
      </c>
      <c r="H46" s="303">
        <v>235</v>
      </c>
      <c r="I46" s="301"/>
      <c r="J46" s="302">
        <v>0</v>
      </c>
      <c r="K46" s="301">
        <v>0</v>
      </c>
      <c r="L46" s="302">
        <f t="shared" si="10"/>
        <v>235</v>
      </c>
      <c r="M46" s="305">
        <f t="shared" si="11"/>
        <v>46.82127659574468</v>
      </c>
      <c r="N46" s="303">
        <v>6453</v>
      </c>
      <c r="O46" s="301">
        <v>4785</v>
      </c>
      <c r="P46" s="302">
        <v>0</v>
      </c>
      <c r="Q46" s="301">
        <v>0</v>
      </c>
      <c r="R46" s="302">
        <f t="shared" si="12"/>
        <v>11238</v>
      </c>
      <c r="S46" s="304">
        <f t="shared" si="13"/>
        <v>0.017287448832197298</v>
      </c>
      <c r="T46" s="303">
        <v>235</v>
      </c>
      <c r="U46" s="301"/>
      <c r="V46" s="302">
        <v>0</v>
      </c>
      <c r="W46" s="301">
        <v>0</v>
      </c>
      <c r="X46" s="285">
        <f t="shared" si="14"/>
        <v>235</v>
      </c>
      <c r="Y46" s="300" t="str">
        <f t="shared" si="15"/>
        <v>  *  </v>
      </c>
    </row>
    <row r="47" spans="1:25" ht="18.75" customHeight="1">
      <c r="A47" s="306" t="s">
        <v>214</v>
      </c>
      <c r="B47" s="303">
        <v>5510</v>
      </c>
      <c r="C47" s="301">
        <v>3982</v>
      </c>
      <c r="D47" s="302"/>
      <c r="E47" s="301"/>
      <c r="F47" s="302">
        <f t="shared" si="8"/>
        <v>9492</v>
      </c>
      <c r="G47" s="304">
        <f t="shared" si="9"/>
        <v>0.014601571837979778</v>
      </c>
      <c r="H47" s="303">
        <v>5486</v>
      </c>
      <c r="I47" s="301">
        <v>3742</v>
      </c>
      <c r="J47" s="302"/>
      <c r="K47" s="301"/>
      <c r="L47" s="302">
        <f t="shared" si="10"/>
        <v>9228</v>
      </c>
      <c r="M47" s="305">
        <f t="shared" si="11"/>
        <v>0.02860858257477239</v>
      </c>
      <c r="N47" s="303">
        <v>5510</v>
      </c>
      <c r="O47" s="301">
        <v>3982</v>
      </c>
      <c r="P47" s="302"/>
      <c r="Q47" s="301"/>
      <c r="R47" s="302">
        <f t="shared" si="12"/>
        <v>9492</v>
      </c>
      <c r="S47" s="304">
        <f t="shared" si="13"/>
        <v>0.014601571837979778</v>
      </c>
      <c r="T47" s="303">
        <v>5486</v>
      </c>
      <c r="U47" s="301">
        <v>3742</v>
      </c>
      <c r="V47" s="302"/>
      <c r="W47" s="301"/>
      <c r="X47" s="285">
        <f t="shared" si="14"/>
        <v>9228</v>
      </c>
      <c r="Y47" s="300">
        <f t="shared" si="15"/>
        <v>0.02860858257477239</v>
      </c>
    </row>
    <row r="48" spans="1:25" ht="18.75" customHeight="1">
      <c r="A48" s="306" t="s">
        <v>213</v>
      </c>
      <c r="B48" s="303">
        <v>2061</v>
      </c>
      <c r="C48" s="301">
        <v>1921</v>
      </c>
      <c r="D48" s="302"/>
      <c r="E48" s="301"/>
      <c r="F48" s="302">
        <f t="shared" si="8"/>
        <v>3982</v>
      </c>
      <c r="G48" s="304">
        <f t="shared" si="9"/>
        <v>0.006125522446147859</v>
      </c>
      <c r="H48" s="303">
        <v>1502</v>
      </c>
      <c r="I48" s="301">
        <v>1203</v>
      </c>
      <c r="J48" s="302"/>
      <c r="K48" s="301"/>
      <c r="L48" s="302">
        <f t="shared" si="10"/>
        <v>2705</v>
      </c>
      <c r="M48" s="305">
        <f t="shared" si="11"/>
        <v>0.47208872458410345</v>
      </c>
      <c r="N48" s="303">
        <v>2061</v>
      </c>
      <c r="O48" s="301">
        <v>1921</v>
      </c>
      <c r="P48" s="302"/>
      <c r="Q48" s="301"/>
      <c r="R48" s="302">
        <f t="shared" si="12"/>
        <v>3982</v>
      </c>
      <c r="S48" s="304">
        <f t="shared" si="13"/>
        <v>0.006125522446147859</v>
      </c>
      <c r="T48" s="303">
        <v>1502</v>
      </c>
      <c r="U48" s="301">
        <v>1203</v>
      </c>
      <c r="V48" s="302"/>
      <c r="W48" s="301"/>
      <c r="X48" s="285">
        <f t="shared" si="14"/>
        <v>2705</v>
      </c>
      <c r="Y48" s="300">
        <f t="shared" si="15"/>
        <v>0.47208872458410345</v>
      </c>
    </row>
    <row r="49" spans="1:25" ht="18.75" customHeight="1">
      <c r="A49" s="306" t="s">
        <v>212</v>
      </c>
      <c r="B49" s="303">
        <v>2154</v>
      </c>
      <c r="C49" s="301">
        <v>1621</v>
      </c>
      <c r="D49" s="302"/>
      <c r="E49" s="301"/>
      <c r="F49" s="302">
        <f t="shared" si="8"/>
        <v>3775</v>
      </c>
      <c r="G49" s="304">
        <f t="shared" si="9"/>
        <v>0.005807093730338565</v>
      </c>
      <c r="H49" s="303">
        <v>2299</v>
      </c>
      <c r="I49" s="301">
        <v>1421</v>
      </c>
      <c r="J49" s="302"/>
      <c r="K49" s="301"/>
      <c r="L49" s="302">
        <f t="shared" si="10"/>
        <v>3720</v>
      </c>
      <c r="M49" s="305">
        <f t="shared" si="11"/>
        <v>0.014784946236559238</v>
      </c>
      <c r="N49" s="303">
        <v>2154</v>
      </c>
      <c r="O49" s="301">
        <v>1621</v>
      </c>
      <c r="P49" s="302"/>
      <c r="Q49" s="301"/>
      <c r="R49" s="302">
        <f t="shared" si="12"/>
        <v>3775</v>
      </c>
      <c r="S49" s="304">
        <f t="shared" si="13"/>
        <v>0.005807093730338565</v>
      </c>
      <c r="T49" s="303">
        <v>2299</v>
      </c>
      <c r="U49" s="301">
        <v>1421</v>
      </c>
      <c r="V49" s="302"/>
      <c r="W49" s="301"/>
      <c r="X49" s="285">
        <f t="shared" si="14"/>
        <v>3720</v>
      </c>
      <c r="Y49" s="300">
        <f t="shared" si="15"/>
        <v>0.014784946236559238</v>
      </c>
    </row>
    <row r="50" spans="1:25" ht="18.75" customHeight="1">
      <c r="A50" s="306" t="s">
        <v>211</v>
      </c>
      <c r="B50" s="303">
        <v>1078</v>
      </c>
      <c r="C50" s="301">
        <v>1686</v>
      </c>
      <c r="D50" s="302"/>
      <c r="E50" s="301"/>
      <c r="F50" s="302">
        <f t="shared" si="8"/>
        <v>2764</v>
      </c>
      <c r="G50" s="304">
        <f t="shared" si="9"/>
        <v>0.004251869422690276</v>
      </c>
      <c r="H50" s="303">
        <v>1112</v>
      </c>
      <c r="I50" s="301">
        <v>1370</v>
      </c>
      <c r="J50" s="302"/>
      <c r="K50" s="301"/>
      <c r="L50" s="302">
        <f t="shared" si="10"/>
        <v>2482</v>
      </c>
      <c r="M50" s="305">
        <f t="shared" si="11"/>
        <v>0.11361804995970992</v>
      </c>
      <c r="N50" s="303">
        <v>1078</v>
      </c>
      <c r="O50" s="301">
        <v>1686</v>
      </c>
      <c r="P50" s="302"/>
      <c r="Q50" s="301"/>
      <c r="R50" s="302">
        <f t="shared" si="12"/>
        <v>2764</v>
      </c>
      <c r="S50" s="304">
        <f t="shared" si="13"/>
        <v>0.004251869422690276</v>
      </c>
      <c r="T50" s="303">
        <v>1112</v>
      </c>
      <c r="U50" s="301">
        <v>1370</v>
      </c>
      <c r="V50" s="302"/>
      <c r="W50" s="301"/>
      <c r="X50" s="285">
        <f t="shared" si="14"/>
        <v>2482</v>
      </c>
      <c r="Y50" s="300">
        <f t="shared" si="15"/>
        <v>0.11361804995970992</v>
      </c>
    </row>
    <row r="51" spans="1:25" ht="18.75" customHeight="1">
      <c r="A51" s="306" t="s">
        <v>210</v>
      </c>
      <c r="B51" s="303">
        <v>866</v>
      </c>
      <c r="C51" s="301">
        <v>350</v>
      </c>
      <c r="D51" s="302"/>
      <c r="E51" s="301"/>
      <c r="F51" s="302">
        <f t="shared" si="8"/>
        <v>1216</v>
      </c>
      <c r="G51" s="304">
        <f t="shared" si="9"/>
        <v>0.0018705764175077338</v>
      </c>
      <c r="H51" s="303">
        <v>829</v>
      </c>
      <c r="I51" s="301">
        <v>362</v>
      </c>
      <c r="J51" s="302"/>
      <c r="K51" s="301"/>
      <c r="L51" s="302">
        <f t="shared" si="10"/>
        <v>1191</v>
      </c>
      <c r="M51" s="305">
        <f t="shared" si="11"/>
        <v>0.02099076406381184</v>
      </c>
      <c r="N51" s="303">
        <v>866</v>
      </c>
      <c r="O51" s="301">
        <v>350</v>
      </c>
      <c r="P51" s="302"/>
      <c r="Q51" s="301"/>
      <c r="R51" s="302">
        <f t="shared" si="12"/>
        <v>1216</v>
      </c>
      <c r="S51" s="304">
        <f t="shared" si="13"/>
        <v>0.0018705764175077338</v>
      </c>
      <c r="T51" s="303">
        <v>829</v>
      </c>
      <c r="U51" s="301">
        <v>362</v>
      </c>
      <c r="V51" s="302"/>
      <c r="W51" s="301"/>
      <c r="X51" s="285">
        <f t="shared" si="14"/>
        <v>1191</v>
      </c>
      <c r="Y51" s="300">
        <f t="shared" si="15"/>
        <v>0.02099076406381184</v>
      </c>
    </row>
    <row r="52" spans="1:25" ht="18.75" customHeight="1" thickBot="1">
      <c r="A52" s="306" t="s">
        <v>132</v>
      </c>
      <c r="B52" s="303">
        <v>5731</v>
      </c>
      <c r="C52" s="301">
        <v>1817</v>
      </c>
      <c r="D52" s="302">
        <v>2</v>
      </c>
      <c r="E52" s="301">
        <v>19</v>
      </c>
      <c r="F52" s="302">
        <f t="shared" si="8"/>
        <v>7569</v>
      </c>
      <c r="G52" s="304">
        <f t="shared" si="9"/>
        <v>0.011643415217200689</v>
      </c>
      <c r="H52" s="303">
        <v>6600</v>
      </c>
      <c r="I52" s="301">
        <v>1860</v>
      </c>
      <c r="J52" s="302">
        <v>0</v>
      </c>
      <c r="K52" s="301">
        <v>0</v>
      </c>
      <c r="L52" s="302">
        <f t="shared" si="10"/>
        <v>8460</v>
      </c>
      <c r="M52" s="305">
        <f t="shared" si="11"/>
        <v>-0.10531914893617023</v>
      </c>
      <c r="N52" s="303">
        <v>5731</v>
      </c>
      <c r="O52" s="301">
        <v>1817</v>
      </c>
      <c r="P52" s="302">
        <v>2</v>
      </c>
      <c r="Q52" s="301">
        <v>19</v>
      </c>
      <c r="R52" s="302">
        <f t="shared" si="12"/>
        <v>7569</v>
      </c>
      <c r="S52" s="304">
        <f t="shared" si="13"/>
        <v>0.011643415217200689</v>
      </c>
      <c r="T52" s="303">
        <v>6600</v>
      </c>
      <c r="U52" s="301">
        <v>1860</v>
      </c>
      <c r="V52" s="302">
        <v>0</v>
      </c>
      <c r="W52" s="301">
        <v>0</v>
      </c>
      <c r="X52" s="285">
        <f t="shared" si="14"/>
        <v>8460</v>
      </c>
      <c r="Y52" s="300">
        <f t="shared" si="15"/>
        <v>-0.10531914893617023</v>
      </c>
    </row>
    <row r="53" spans="1:25" s="292" customFormat="1" ht="18.75" customHeight="1">
      <c r="A53" s="299" t="s">
        <v>209</v>
      </c>
      <c r="B53" s="296">
        <f>SUM(B54:B64)</f>
        <v>75142</v>
      </c>
      <c r="C53" s="295">
        <f>SUM(C54:C64)</f>
        <v>60597</v>
      </c>
      <c r="D53" s="294">
        <f>SUM(D54:D64)</f>
        <v>3039</v>
      </c>
      <c r="E53" s="295">
        <f>SUM(E54:E64)</f>
        <v>3437</v>
      </c>
      <c r="F53" s="294">
        <f t="shared" si="8"/>
        <v>142215</v>
      </c>
      <c r="G53" s="297">
        <f t="shared" si="9"/>
        <v>0.21876975757883418</v>
      </c>
      <c r="H53" s="296">
        <f>SUM(H54:H64)</f>
        <v>56380</v>
      </c>
      <c r="I53" s="295">
        <f>SUM(I54:I64)</f>
        <v>50746</v>
      </c>
      <c r="J53" s="294">
        <f>SUM(J54:J64)</f>
        <v>2812</v>
      </c>
      <c r="K53" s="295">
        <f>SUM(K54:K64)</f>
        <v>3397</v>
      </c>
      <c r="L53" s="294">
        <f t="shared" si="10"/>
        <v>113335</v>
      </c>
      <c r="M53" s="298">
        <f t="shared" si="11"/>
        <v>0.2548197820620286</v>
      </c>
      <c r="N53" s="296">
        <f>SUM(N54:N64)</f>
        <v>75142</v>
      </c>
      <c r="O53" s="295">
        <f>SUM(O54:O64)</f>
        <v>60597</v>
      </c>
      <c r="P53" s="294">
        <f>SUM(P54:P64)</f>
        <v>3039</v>
      </c>
      <c r="Q53" s="295">
        <f>SUM(Q54:Q64)</f>
        <v>3437</v>
      </c>
      <c r="R53" s="294">
        <f t="shared" si="12"/>
        <v>142215</v>
      </c>
      <c r="S53" s="297">
        <f t="shared" si="13"/>
        <v>0.21876975757883418</v>
      </c>
      <c r="T53" s="296">
        <f>SUM(T54:T64)</f>
        <v>56380</v>
      </c>
      <c r="U53" s="295">
        <f>SUM(U54:U64)</f>
        <v>50746</v>
      </c>
      <c r="V53" s="294">
        <f>SUM(V54:V64)</f>
        <v>2812</v>
      </c>
      <c r="W53" s="295">
        <f>SUM(W54:W64)</f>
        <v>3397</v>
      </c>
      <c r="X53" s="294">
        <f t="shared" si="14"/>
        <v>113335</v>
      </c>
      <c r="Y53" s="293">
        <f t="shared" si="15"/>
        <v>0.2548197820620286</v>
      </c>
    </row>
    <row r="54" spans="1:25" s="276" customFormat="1" ht="18.75" customHeight="1">
      <c r="A54" s="291" t="s">
        <v>208</v>
      </c>
      <c r="B54" s="289">
        <v>18163</v>
      </c>
      <c r="C54" s="286">
        <v>17013</v>
      </c>
      <c r="D54" s="285"/>
      <c r="E54" s="286"/>
      <c r="F54" s="285">
        <f t="shared" si="8"/>
        <v>35176</v>
      </c>
      <c r="G54" s="288">
        <f t="shared" si="9"/>
        <v>0.05411134544593096</v>
      </c>
      <c r="H54" s="289">
        <v>12620</v>
      </c>
      <c r="I54" s="286">
        <v>13015</v>
      </c>
      <c r="J54" s="285">
        <v>166</v>
      </c>
      <c r="K54" s="286">
        <v>139</v>
      </c>
      <c r="L54" s="285">
        <f t="shared" si="10"/>
        <v>25940</v>
      </c>
      <c r="M54" s="290">
        <f t="shared" si="11"/>
        <v>0.35605242868157294</v>
      </c>
      <c r="N54" s="289">
        <v>18163</v>
      </c>
      <c r="O54" s="286">
        <v>17013</v>
      </c>
      <c r="P54" s="285"/>
      <c r="Q54" s="286"/>
      <c r="R54" s="285">
        <f t="shared" si="12"/>
        <v>35176</v>
      </c>
      <c r="S54" s="288">
        <f t="shared" si="13"/>
        <v>0.05411134544593096</v>
      </c>
      <c r="T54" s="287">
        <v>12620</v>
      </c>
      <c r="U54" s="286">
        <v>13015</v>
      </c>
      <c r="V54" s="285">
        <v>166</v>
      </c>
      <c r="W54" s="286">
        <v>139</v>
      </c>
      <c r="X54" s="285">
        <f t="shared" si="14"/>
        <v>25940</v>
      </c>
      <c r="Y54" s="284">
        <f t="shared" si="15"/>
        <v>0.35605242868157294</v>
      </c>
    </row>
    <row r="55" spans="1:25" s="276" customFormat="1" ht="18.75" customHeight="1">
      <c r="A55" s="291" t="s">
        <v>207</v>
      </c>
      <c r="B55" s="289">
        <v>9113</v>
      </c>
      <c r="C55" s="286">
        <v>9064</v>
      </c>
      <c r="D55" s="285"/>
      <c r="E55" s="286"/>
      <c r="F55" s="285">
        <f t="shared" si="8"/>
        <v>18177</v>
      </c>
      <c r="G55" s="288">
        <f t="shared" si="9"/>
        <v>0.027961733175195787</v>
      </c>
      <c r="H55" s="289">
        <v>8129</v>
      </c>
      <c r="I55" s="286">
        <v>6875</v>
      </c>
      <c r="J55" s="285">
        <v>159</v>
      </c>
      <c r="K55" s="286">
        <v>48</v>
      </c>
      <c r="L55" s="285">
        <f t="shared" si="10"/>
        <v>15211</v>
      </c>
      <c r="M55" s="290">
        <f t="shared" si="11"/>
        <v>0.1949904674248899</v>
      </c>
      <c r="N55" s="289">
        <v>9113</v>
      </c>
      <c r="O55" s="286">
        <v>9064</v>
      </c>
      <c r="P55" s="285"/>
      <c r="Q55" s="286"/>
      <c r="R55" s="285">
        <f t="shared" si="12"/>
        <v>18177</v>
      </c>
      <c r="S55" s="288">
        <f t="shared" si="13"/>
        <v>0.027961733175195787</v>
      </c>
      <c r="T55" s="287">
        <v>8129</v>
      </c>
      <c r="U55" s="286">
        <v>6875</v>
      </c>
      <c r="V55" s="285">
        <v>159</v>
      </c>
      <c r="W55" s="286">
        <v>48</v>
      </c>
      <c r="X55" s="285">
        <f t="shared" si="14"/>
        <v>15211</v>
      </c>
      <c r="Y55" s="284">
        <f t="shared" si="15"/>
        <v>0.1949904674248899</v>
      </c>
    </row>
    <row r="56" spans="1:25" s="276" customFormat="1" ht="18.75" customHeight="1">
      <c r="A56" s="291" t="s">
        <v>206</v>
      </c>
      <c r="B56" s="289">
        <v>9417</v>
      </c>
      <c r="C56" s="286">
        <v>7099</v>
      </c>
      <c r="D56" s="285">
        <v>299</v>
      </c>
      <c r="E56" s="286">
        <v>221</v>
      </c>
      <c r="F56" s="285">
        <f t="shared" si="8"/>
        <v>17036</v>
      </c>
      <c r="G56" s="288">
        <f t="shared" si="9"/>
        <v>0.026206529480807362</v>
      </c>
      <c r="H56" s="289">
        <v>8337</v>
      </c>
      <c r="I56" s="286">
        <v>6850</v>
      </c>
      <c r="J56" s="285"/>
      <c r="K56" s="286"/>
      <c r="L56" s="285">
        <f t="shared" si="10"/>
        <v>15187</v>
      </c>
      <c r="M56" s="290">
        <f t="shared" si="11"/>
        <v>0.12174886416013697</v>
      </c>
      <c r="N56" s="289">
        <v>9417</v>
      </c>
      <c r="O56" s="286">
        <v>7099</v>
      </c>
      <c r="P56" s="285">
        <v>299</v>
      </c>
      <c r="Q56" s="286">
        <v>221</v>
      </c>
      <c r="R56" s="285">
        <f t="shared" si="12"/>
        <v>17036</v>
      </c>
      <c r="S56" s="288">
        <f t="shared" si="13"/>
        <v>0.026206529480807362</v>
      </c>
      <c r="T56" s="287">
        <v>8337</v>
      </c>
      <c r="U56" s="286">
        <v>6850</v>
      </c>
      <c r="V56" s="285"/>
      <c r="W56" s="286"/>
      <c r="X56" s="285">
        <f t="shared" si="14"/>
        <v>15187</v>
      </c>
      <c r="Y56" s="284">
        <f t="shared" si="15"/>
        <v>0.12174886416013697</v>
      </c>
    </row>
    <row r="57" spans="1:25" s="276" customFormat="1" ht="18.75" customHeight="1">
      <c r="A57" s="291" t="s">
        <v>205</v>
      </c>
      <c r="B57" s="289">
        <v>8324</v>
      </c>
      <c r="C57" s="286">
        <v>4736</v>
      </c>
      <c r="D57" s="285">
        <v>2</v>
      </c>
      <c r="E57" s="286">
        <v>1</v>
      </c>
      <c r="F57" s="285">
        <f t="shared" si="8"/>
        <v>13063</v>
      </c>
      <c r="G57" s="288">
        <f t="shared" si="9"/>
        <v>0.020094851761433823</v>
      </c>
      <c r="H57" s="289">
        <v>3797</v>
      </c>
      <c r="I57" s="286">
        <v>4825</v>
      </c>
      <c r="J57" s="285"/>
      <c r="K57" s="286"/>
      <c r="L57" s="285">
        <f t="shared" si="10"/>
        <v>8622</v>
      </c>
      <c r="M57" s="290">
        <f t="shared" si="11"/>
        <v>0.5150777081883553</v>
      </c>
      <c r="N57" s="289">
        <v>8324</v>
      </c>
      <c r="O57" s="286">
        <v>4736</v>
      </c>
      <c r="P57" s="285">
        <v>2</v>
      </c>
      <c r="Q57" s="286">
        <v>1</v>
      </c>
      <c r="R57" s="285">
        <f t="shared" si="12"/>
        <v>13063</v>
      </c>
      <c r="S57" s="288">
        <f t="shared" si="13"/>
        <v>0.020094851761433823</v>
      </c>
      <c r="T57" s="287">
        <v>3797</v>
      </c>
      <c r="U57" s="286">
        <v>4825</v>
      </c>
      <c r="V57" s="285"/>
      <c r="W57" s="286"/>
      <c r="X57" s="285">
        <f t="shared" si="14"/>
        <v>8622</v>
      </c>
      <c r="Y57" s="284">
        <f t="shared" si="15"/>
        <v>0.5150777081883553</v>
      </c>
    </row>
    <row r="58" spans="1:25" s="276" customFormat="1" ht="18.75" customHeight="1">
      <c r="A58" s="291" t="s">
        <v>204</v>
      </c>
      <c r="B58" s="289">
        <v>3438</v>
      </c>
      <c r="C58" s="286">
        <v>3197</v>
      </c>
      <c r="D58" s="285"/>
      <c r="E58" s="286"/>
      <c r="F58" s="285">
        <f t="shared" si="8"/>
        <v>6635</v>
      </c>
      <c r="G58" s="288">
        <f t="shared" si="9"/>
        <v>0.010206640238621558</v>
      </c>
      <c r="H58" s="289">
        <v>2626</v>
      </c>
      <c r="I58" s="286">
        <v>2322</v>
      </c>
      <c r="J58" s="285"/>
      <c r="K58" s="286"/>
      <c r="L58" s="285">
        <f t="shared" si="10"/>
        <v>4948</v>
      </c>
      <c r="M58" s="290">
        <f t="shared" si="11"/>
        <v>0.34094583670169776</v>
      </c>
      <c r="N58" s="289">
        <v>3438</v>
      </c>
      <c r="O58" s="286">
        <v>3197</v>
      </c>
      <c r="P58" s="285"/>
      <c r="Q58" s="286"/>
      <c r="R58" s="285">
        <f t="shared" si="12"/>
        <v>6635</v>
      </c>
      <c r="S58" s="288">
        <f t="shared" si="13"/>
        <v>0.010206640238621558</v>
      </c>
      <c r="T58" s="287">
        <v>2626</v>
      </c>
      <c r="U58" s="286">
        <v>2322</v>
      </c>
      <c r="V58" s="285"/>
      <c r="W58" s="286"/>
      <c r="X58" s="285">
        <f t="shared" si="14"/>
        <v>4948</v>
      </c>
      <c r="Y58" s="284">
        <f t="shared" si="15"/>
        <v>0.34094583670169776</v>
      </c>
    </row>
    <row r="59" spans="1:25" s="276" customFormat="1" ht="18.75" customHeight="1">
      <c r="A59" s="291" t="s">
        <v>203</v>
      </c>
      <c r="B59" s="289">
        <v>3114</v>
      </c>
      <c r="C59" s="286">
        <v>2548</v>
      </c>
      <c r="D59" s="285"/>
      <c r="E59" s="286"/>
      <c r="F59" s="285">
        <f t="shared" si="8"/>
        <v>5662</v>
      </c>
      <c r="G59" s="288">
        <f t="shared" si="9"/>
        <v>0.008709871444020386</v>
      </c>
      <c r="H59" s="289">
        <v>2941</v>
      </c>
      <c r="I59" s="286">
        <v>2792</v>
      </c>
      <c r="J59" s="285"/>
      <c r="K59" s="286"/>
      <c r="L59" s="285">
        <f t="shared" si="10"/>
        <v>5733</v>
      </c>
      <c r="M59" s="290">
        <f t="shared" si="11"/>
        <v>-0.012384440955869547</v>
      </c>
      <c r="N59" s="289">
        <v>3114</v>
      </c>
      <c r="O59" s="286">
        <v>2548</v>
      </c>
      <c r="P59" s="285"/>
      <c r="Q59" s="286"/>
      <c r="R59" s="285">
        <f t="shared" si="12"/>
        <v>5662</v>
      </c>
      <c r="S59" s="288">
        <f t="shared" si="13"/>
        <v>0.008709871444020386</v>
      </c>
      <c r="T59" s="287">
        <v>2941</v>
      </c>
      <c r="U59" s="286">
        <v>2792</v>
      </c>
      <c r="V59" s="285"/>
      <c r="W59" s="286"/>
      <c r="X59" s="285">
        <f t="shared" si="14"/>
        <v>5733</v>
      </c>
      <c r="Y59" s="284">
        <f t="shared" si="15"/>
        <v>-0.012384440955869547</v>
      </c>
    </row>
    <row r="60" spans="1:25" s="276" customFormat="1" ht="18.75" customHeight="1">
      <c r="A60" s="291" t="s">
        <v>202</v>
      </c>
      <c r="B60" s="289">
        <v>3188</v>
      </c>
      <c r="C60" s="286">
        <v>2279</v>
      </c>
      <c r="D60" s="285"/>
      <c r="E60" s="286"/>
      <c r="F60" s="285">
        <f t="shared" si="8"/>
        <v>5467</v>
      </c>
      <c r="G60" s="288">
        <f t="shared" si="9"/>
        <v>0.008409902363910182</v>
      </c>
      <c r="H60" s="289">
        <v>3020</v>
      </c>
      <c r="I60" s="286">
        <v>2439</v>
      </c>
      <c r="J60" s="285"/>
      <c r="K60" s="286"/>
      <c r="L60" s="285">
        <f t="shared" si="10"/>
        <v>5459</v>
      </c>
      <c r="M60" s="290">
        <f t="shared" si="11"/>
        <v>0.001465469866275937</v>
      </c>
      <c r="N60" s="289">
        <v>3188</v>
      </c>
      <c r="O60" s="286">
        <v>2279</v>
      </c>
      <c r="P60" s="285"/>
      <c r="Q60" s="286"/>
      <c r="R60" s="285">
        <f t="shared" si="12"/>
        <v>5467</v>
      </c>
      <c r="S60" s="288">
        <f t="shared" si="13"/>
        <v>0.008409902363910182</v>
      </c>
      <c r="T60" s="287">
        <v>3020</v>
      </c>
      <c r="U60" s="286">
        <v>2439</v>
      </c>
      <c r="V60" s="285"/>
      <c r="W60" s="286"/>
      <c r="X60" s="285">
        <f t="shared" si="14"/>
        <v>5459</v>
      </c>
      <c r="Y60" s="284">
        <f t="shared" si="15"/>
        <v>0.001465469866275937</v>
      </c>
    </row>
    <row r="61" spans="1:25" s="276" customFormat="1" ht="18.75" customHeight="1">
      <c r="A61" s="291" t="s">
        <v>201</v>
      </c>
      <c r="B61" s="289">
        <v>140</v>
      </c>
      <c r="C61" s="286">
        <v>90</v>
      </c>
      <c r="D61" s="285">
        <v>1203</v>
      </c>
      <c r="E61" s="286">
        <v>1597</v>
      </c>
      <c r="F61" s="285">
        <f t="shared" si="8"/>
        <v>3030</v>
      </c>
      <c r="G61" s="288">
        <f t="shared" si="9"/>
        <v>0.004661058014020093</v>
      </c>
      <c r="H61" s="289">
        <v>234</v>
      </c>
      <c r="I61" s="286">
        <v>55</v>
      </c>
      <c r="J61" s="285">
        <v>1215</v>
      </c>
      <c r="K61" s="286">
        <v>1754</v>
      </c>
      <c r="L61" s="285">
        <f t="shared" si="10"/>
        <v>3258</v>
      </c>
      <c r="M61" s="290">
        <f t="shared" si="11"/>
        <v>-0.06998158379373853</v>
      </c>
      <c r="N61" s="289">
        <v>140</v>
      </c>
      <c r="O61" s="286">
        <v>90</v>
      </c>
      <c r="P61" s="285">
        <v>1203</v>
      </c>
      <c r="Q61" s="286">
        <v>1597</v>
      </c>
      <c r="R61" s="285">
        <f t="shared" si="12"/>
        <v>3030</v>
      </c>
      <c r="S61" s="288">
        <f t="shared" si="13"/>
        <v>0.004661058014020093</v>
      </c>
      <c r="T61" s="287">
        <v>234</v>
      </c>
      <c r="U61" s="286">
        <v>55</v>
      </c>
      <c r="V61" s="285">
        <v>1215</v>
      </c>
      <c r="W61" s="286">
        <v>1754</v>
      </c>
      <c r="X61" s="285">
        <f t="shared" si="14"/>
        <v>3258</v>
      </c>
      <c r="Y61" s="284">
        <f t="shared" si="15"/>
        <v>-0.06998158379373853</v>
      </c>
    </row>
    <row r="62" spans="1:25" s="276" customFormat="1" ht="18.75" customHeight="1">
      <c r="A62" s="291" t="s">
        <v>200</v>
      </c>
      <c r="B62" s="289">
        <v>1106</v>
      </c>
      <c r="C62" s="286">
        <v>1143</v>
      </c>
      <c r="D62" s="285"/>
      <c r="E62" s="286"/>
      <c r="F62" s="285">
        <f t="shared" si="8"/>
        <v>2249</v>
      </c>
      <c r="G62" s="288">
        <f t="shared" si="9"/>
        <v>0.003459643390604353</v>
      </c>
      <c r="H62" s="289">
        <v>1103</v>
      </c>
      <c r="I62" s="286">
        <v>1256</v>
      </c>
      <c r="J62" s="285"/>
      <c r="K62" s="286"/>
      <c r="L62" s="285">
        <f t="shared" si="10"/>
        <v>2359</v>
      </c>
      <c r="M62" s="290">
        <f t="shared" si="11"/>
        <v>-0.04662992793556586</v>
      </c>
      <c r="N62" s="289">
        <v>1106</v>
      </c>
      <c r="O62" s="286">
        <v>1143</v>
      </c>
      <c r="P62" s="285"/>
      <c r="Q62" s="286"/>
      <c r="R62" s="285">
        <f t="shared" si="12"/>
        <v>2249</v>
      </c>
      <c r="S62" s="288">
        <f t="shared" si="13"/>
        <v>0.003459643390604353</v>
      </c>
      <c r="T62" s="287">
        <v>1103</v>
      </c>
      <c r="U62" s="286">
        <v>1256</v>
      </c>
      <c r="V62" s="285"/>
      <c r="W62" s="286"/>
      <c r="X62" s="285">
        <f t="shared" si="14"/>
        <v>2359</v>
      </c>
      <c r="Y62" s="284">
        <f t="shared" si="15"/>
        <v>-0.04662992793556586</v>
      </c>
    </row>
    <row r="63" spans="1:25" s="276" customFormat="1" ht="18.75" customHeight="1">
      <c r="A63" s="291" t="s">
        <v>199</v>
      </c>
      <c r="B63" s="289">
        <v>1120</v>
      </c>
      <c r="C63" s="286">
        <v>703</v>
      </c>
      <c r="D63" s="285"/>
      <c r="E63" s="286"/>
      <c r="F63" s="285">
        <f t="shared" si="8"/>
        <v>1823</v>
      </c>
      <c r="G63" s="288">
        <f t="shared" si="9"/>
        <v>0.0028043263232866767</v>
      </c>
      <c r="H63" s="289">
        <v>920</v>
      </c>
      <c r="I63" s="286">
        <v>734</v>
      </c>
      <c r="J63" s="285"/>
      <c r="K63" s="286"/>
      <c r="L63" s="285">
        <f t="shared" si="10"/>
        <v>1654</v>
      </c>
      <c r="M63" s="290">
        <f t="shared" si="11"/>
        <v>0.10217654171704948</v>
      </c>
      <c r="N63" s="289">
        <v>1120</v>
      </c>
      <c r="O63" s="286">
        <v>703</v>
      </c>
      <c r="P63" s="285"/>
      <c r="Q63" s="286"/>
      <c r="R63" s="285">
        <f t="shared" si="12"/>
        <v>1823</v>
      </c>
      <c r="S63" s="288">
        <f t="shared" si="13"/>
        <v>0.0028043263232866767</v>
      </c>
      <c r="T63" s="287">
        <v>920</v>
      </c>
      <c r="U63" s="286">
        <v>734</v>
      </c>
      <c r="V63" s="285"/>
      <c r="W63" s="286"/>
      <c r="X63" s="285">
        <f t="shared" si="14"/>
        <v>1654</v>
      </c>
      <c r="Y63" s="284">
        <f t="shared" si="15"/>
        <v>0.10217654171704948</v>
      </c>
    </row>
    <row r="64" spans="1:25" s="276" customFormat="1" ht="18.75" customHeight="1" thickBot="1">
      <c r="A64" s="291" t="s">
        <v>132</v>
      </c>
      <c r="B64" s="289">
        <v>18019</v>
      </c>
      <c r="C64" s="286">
        <v>12725</v>
      </c>
      <c r="D64" s="285">
        <v>1535</v>
      </c>
      <c r="E64" s="286">
        <v>1618</v>
      </c>
      <c r="F64" s="285">
        <f t="shared" si="8"/>
        <v>33897</v>
      </c>
      <c r="G64" s="288">
        <f t="shared" si="9"/>
        <v>0.05214385594100301</v>
      </c>
      <c r="H64" s="289">
        <v>12653</v>
      </c>
      <c r="I64" s="286">
        <v>9583</v>
      </c>
      <c r="J64" s="285">
        <v>1272</v>
      </c>
      <c r="K64" s="286">
        <v>1456</v>
      </c>
      <c r="L64" s="285">
        <f t="shared" si="10"/>
        <v>24964</v>
      </c>
      <c r="M64" s="290">
        <f t="shared" si="11"/>
        <v>0.3578352828072424</v>
      </c>
      <c r="N64" s="289">
        <v>18019</v>
      </c>
      <c r="O64" s="286">
        <v>12725</v>
      </c>
      <c r="P64" s="285">
        <v>1535</v>
      </c>
      <c r="Q64" s="286">
        <v>1618</v>
      </c>
      <c r="R64" s="285">
        <f t="shared" si="12"/>
        <v>33897</v>
      </c>
      <c r="S64" s="288">
        <f t="shared" si="13"/>
        <v>0.05214385594100301</v>
      </c>
      <c r="T64" s="287">
        <v>12653</v>
      </c>
      <c r="U64" s="286">
        <v>9583</v>
      </c>
      <c r="V64" s="285">
        <v>1272</v>
      </c>
      <c r="W64" s="286">
        <v>1456</v>
      </c>
      <c r="X64" s="285">
        <f t="shared" si="14"/>
        <v>24964</v>
      </c>
      <c r="Y64" s="284">
        <f t="shared" si="15"/>
        <v>0.3578352828072424</v>
      </c>
    </row>
    <row r="65" spans="1:25" s="292" customFormat="1" ht="18.75" customHeight="1">
      <c r="A65" s="299" t="s">
        <v>198</v>
      </c>
      <c r="B65" s="296">
        <f>SUM(B66:B72)</f>
        <v>6650</v>
      </c>
      <c r="C65" s="295">
        <f>SUM(C66:C72)</f>
        <v>6425</v>
      </c>
      <c r="D65" s="294">
        <f>SUM(D66:D72)</f>
        <v>470</v>
      </c>
      <c r="E65" s="295">
        <f>SUM(E66:E72)</f>
        <v>425</v>
      </c>
      <c r="F65" s="294">
        <f t="shared" si="8"/>
        <v>13970</v>
      </c>
      <c r="G65" s="297">
        <f t="shared" si="9"/>
        <v>0.02149009255969</v>
      </c>
      <c r="H65" s="296">
        <f>SUM(H66:H72)</f>
        <v>6803</v>
      </c>
      <c r="I65" s="295">
        <f>SUM(I66:I72)</f>
        <v>6346</v>
      </c>
      <c r="J65" s="294">
        <f>SUM(J66:J72)</f>
        <v>596</v>
      </c>
      <c r="K65" s="295">
        <f>SUM(K66:K72)</f>
        <v>567</v>
      </c>
      <c r="L65" s="294">
        <f t="shared" si="10"/>
        <v>14312</v>
      </c>
      <c r="M65" s="298">
        <f t="shared" si="11"/>
        <v>-0.023896031302403586</v>
      </c>
      <c r="N65" s="296">
        <f>SUM(N66:N72)</f>
        <v>6650</v>
      </c>
      <c r="O65" s="295">
        <f>SUM(O66:O72)</f>
        <v>6425</v>
      </c>
      <c r="P65" s="294">
        <f>SUM(P66:P72)</f>
        <v>470</v>
      </c>
      <c r="Q65" s="295">
        <f>SUM(Q66:Q72)</f>
        <v>425</v>
      </c>
      <c r="R65" s="294">
        <f t="shared" si="12"/>
        <v>13970</v>
      </c>
      <c r="S65" s="297">
        <f t="shared" si="13"/>
        <v>0.02149009255969</v>
      </c>
      <c r="T65" s="296">
        <f>SUM(T66:T72)</f>
        <v>6803</v>
      </c>
      <c r="U65" s="295">
        <f>SUM(U66:U72)</f>
        <v>6346</v>
      </c>
      <c r="V65" s="294">
        <f>SUM(V66:V72)</f>
        <v>596</v>
      </c>
      <c r="W65" s="295">
        <f>SUM(W66:W72)</f>
        <v>567</v>
      </c>
      <c r="X65" s="294">
        <f t="shared" si="14"/>
        <v>14312</v>
      </c>
      <c r="Y65" s="293">
        <f t="shared" si="15"/>
        <v>-0.023896031302403586</v>
      </c>
    </row>
    <row r="66" spans="1:25" ht="18.75" customHeight="1">
      <c r="A66" s="291" t="s">
        <v>197</v>
      </c>
      <c r="B66" s="289">
        <v>1637</v>
      </c>
      <c r="C66" s="286">
        <v>1828</v>
      </c>
      <c r="D66" s="285">
        <v>0</v>
      </c>
      <c r="E66" s="286">
        <v>0</v>
      </c>
      <c r="F66" s="285">
        <f t="shared" si="8"/>
        <v>3465</v>
      </c>
      <c r="G66" s="288">
        <f t="shared" si="9"/>
        <v>0.0053302198081120866</v>
      </c>
      <c r="H66" s="289">
        <v>1329</v>
      </c>
      <c r="I66" s="286">
        <v>1828</v>
      </c>
      <c r="J66" s="285">
        <v>94</v>
      </c>
      <c r="K66" s="286">
        <v>182</v>
      </c>
      <c r="L66" s="285">
        <f t="shared" si="10"/>
        <v>3433</v>
      </c>
      <c r="M66" s="290">
        <f t="shared" si="11"/>
        <v>0.009321293329449531</v>
      </c>
      <c r="N66" s="289">
        <v>1637</v>
      </c>
      <c r="O66" s="286">
        <v>1828</v>
      </c>
      <c r="P66" s="285">
        <v>0</v>
      </c>
      <c r="Q66" s="286">
        <v>0</v>
      </c>
      <c r="R66" s="285">
        <f t="shared" si="12"/>
        <v>3465</v>
      </c>
      <c r="S66" s="288">
        <f t="shared" si="13"/>
        <v>0.0053302198081120866</v>
      </c>
      <c r="T66" s="287">
        <v>1329</v>
      </c>
      <c r="U66" s="286">
        <v>1828</v>
      </c>
      <c r="V66" s="285">
        <v>94</v>
      </c>
      <c r="W66" s="286">
        <v>182</v>
      </c>
      <c r="X66" s="285">
        <f t="shared" si="14"/>
        <v>3433</v>
      </c>
      <c r="Y66" s="284">
        <f t="shared" si="15"/>
        <v>0.009321293329449531</v>
      </c>
    </row>
    <row r="67" spans="1:25" ht="18.75" customHeight="1">
      <c r="A67" s="291" t="s">
        <v>196</v>
      </c>
      <c r="B67" s="289">
        <v>1167</v>
      </c>
      <c r="C67" s="286">
        <v>1578</v>
      </c>
      <c r="D67" s="285">
        <v>226</v>
      </c>
      <c r="E67" s="286">
        <v>197</v>
      </c>
      <c r="F67" s="285">
        <f t="shared" si="8"/>
        <v>3168</v>
      </c>
      <c r="G67" s="288">
        <f t="shared" si="9"/>
        <v>0.0048733438245596224</v>
      </c>
      <c r="H67" s="289">
        <v>1109</v>
      </c>
      <c r="I67" s="286">
        <v>1297</v>
      </c>
      <c r="J67" s="285">
        <v>241</v>
      </c>
      <c r="K67" s="286">
        <v>197</v>
      </c>
      <c r="L67" s="285">
        <f t="shared" si="10"/>
        <v>2844</v>
      </c>
      <c r="M67" s="290">
        <f t="shared" si="11"/>
        <v>0.11392405063291133</v>
      </c>
      <c r="N67" s="289">
        <v>1167</v>
      </c>
      <c r="O67" s="286">
        <v>1578</v>
      </c>
      <c r="P67" s="285">
        <v>226</v>
      </c>
      <c r="Q67" s="286">
        <v>197</v>
      </c>
      <c r="R67" s="285">
        <f t="shared" si="12"/>
        <v>3168</v>
      </c>
      <c r="S67" s="288">
        <f t="shared" si="13"/>
        <v>0.0048733438245596224</v>
      </c>
      <c r="T67" s="287">
        <v>1109</v>
      </c>
      <c r="U67" s="286">
        <v>1297</v>
      </c>
      <c r="V67" s="285">
        <v>241</v>
      </c>
      <c r="W67" s="286">
        <v>197</v>
      </c>
      <c r="X67" s="285">
        <f t="shared" si="14"/>
        <v>2844</v>
      </c>
      <c r="Y67" s="284">
        <f t="shared" si="15"/>
        <v>0.11392405063291133</v>
      </c>
    </row>
    <row r="68" spans="1:25" ht="18.75" customHeight="1">
      <c r="A68" s="291" t="s">
        <v>195</v>
      </c>
      <c r="B68" s="289">
        <v>822</v>
      </c>
      <c r="C68" s="286">
        <v>1055</v>
      </c>
      <c r="D68" s="285">
        <v>8</v>
      </c>
      <c r="E68" s="286">
        <v>24</v>
      </c>
      <c r="F68" s="285">
        <f t="shared" si="8"/>
        <v>1909</v>
      </c>
      <c r="G68" s="288">
        <f t="shared" si="9"/>
        <v>0.0029366203791301513</v>
      </c>
      <c r="H68" s="289">
        <v>748</v>
      </c>
      <c r="I68" s="286">
        <v>871</v>
      </c>
      <c r="J68" s="285">
        <v>13</v>
      </c>
      <c r="K68" s="286">
        <v>14</v>
      </c>
      <c r="L68" s="285">
        <f t="shared" si="10"/>
        <v>1646</v>
      </c>
      <c r="M68" s="290">
        <f t="shared" si="11"/>
        <v>0.15978128797083846</v>
      </c>
      <c r="N68" s="289">
        <v>822</v>
      </c>
      <c r="O68" s="286">
        <v>1055</v>
      </c>
      <c r="P68" s="285">
        <v>8</v>
      </c>
      <c r="Q68" s="286">
        <v>24</v>
      </c>
      <c r="R68" s="285">
        <f t="shared" si="12"/>
        <v>1909</v>
      </c>
      <c r="S68" s="288">
        <f t="shared" si="13"/>
        <v>0.0029366203791301513</v>
      </c>
      <c r="T68" s="287">
        <v>748</v>
      </c>
      <c r="U68" s="286">
        <v>871</v>
      </c>
      <c r="V68" s="285">
        <v>13</v>
      </c>
      <c r="W68" s="286">
        <v>14</v>
      </c>
      <c r="X68" s="285">
        <f t="shared" si="14"/>
        <v>1646</v>
      </c>
      <c r="Y68" s="284">
        <f t="shared" si="15"/>
        <v>0.15978128797083846</v>
      </c>
    </row>
    <row r="69" spans="1:25" ht="18.75" customHeight="1">
      <c r="A69" s="291" t="s">
        <v>194</v>
      </c>
      <c r="B69" s="289">
        <v>547</v>
      </c>
      <c r="C69" s="286">
        <v>549</v>
      </c>
      <c r="D69" s="285"/>
      <c r="E69" s="286"/>
      <c r="F69" s="285">
        <f t="shared" si="8"/>
        <v>1096</v>
      </c>
      <c r="G69" s="288">
        <f t="shared" si="9"/>
        <v>0.001685980060516839</v>
      </c>
      <c r="H69" s="289">
        <v>483</v>
      </c>
      <c r="I69" s="286">
        <v>382</v>
      </c>
      <c r="J69" s="285"/>
      <c r="K69" s="286"/>
      <c r="L69" s="285">
        <f t="shared" si="10"/>
        <v>865</v>
      </c>
      <c r="M69" s="290">
        <f t="shared" si="11"/>
        <v>0.2670520231213873</v>
      </c>
      <c r="N69" s="289">
        <v>547</v>
      </c>
      <c r="O69" s="286">
        <v>549</v>
      </c>
      <c r="P69" s="285"/>
      <c r="Q69" s="286"/>
      <c r="R69" s="285">
        <f t="shared" si="12"/>
        <v>1096</v>
      </c>
      <c r="S69" s="288">
        <f t="shared" si="13"/>
        <v>0.001685980060516839</v>
      </c>
      <c r="T69" s="287">
        <v>483</v>
      </c>
      <c r="U69" s="286">
        <v>382</v>
      </c>
      <c r="V69" s="285"/>
      <c r="W69" s="286"/>
      <c r="X69" s="285">
        <f t="shared" si="14"/>
        <v>865</v>
      </c>
      <c r="Y69" s="284">
        <f t="shared" si="15"/>
        <v>0.2670520231213873</v>
      </c>
    </row>
    <row r="70" spans="1:25" ht="18.75" customHeight="1">
      <c r="A70" s="291" t="s">
        <v>193</v>
      </c>
      <c r="B70" s="289">
        <v>353</v>
      </c>
      <c r="C70" s="286">
        <v>231</v>
      </c>
      <c r="D70" s="285"/>
      <c r="E70" s="286"/>
      <c r="F70" s="285">
        <f t="shared" si="8"/>
        <v>584</v>
      </c>
      <c r="G70" s="288">
        <f t="shared" si="9"/>
        <v>0.0008983689373556879</v>
      </c>
      <c r="H70" s="289">
        <v>504</v>
      </c>
      <c r="I70" s="286">
        <v>285</v>
      </c>
      <c r="J70" s="285"/>
      <c r="K70" s="286"/>
      <c r="L70" s="285">
        <f t="shared" si="10"/>
        <v>789</v>
      </c>
      <c r="M70" s="290">
        <f t="shared" si="11"/>
        <v>-0.2598225602027884</v>
      </c>
      <c r="N70" s="289">
        <v>353</v>
      </c>
      <c r="O70" s="286">
        <v>231</v>
      </c>
      <c r="P70" s="285"/>
      <c r="Q70" s="286"/>
      <c r="R70" s="285">
        <f t="shared" si="12"/>
        <v>584</v>
      </c>
      <c r="S70" s="288">
        <f t="shared" si="13"/>
        <v>0.0008983689373556879</v>
      </c>
      <c r="T70" s="287">
        <v>504</v>
      </c>
      <c r="U70" s="286">
        <v>285</v>
      </c>
      <c r="V70" s="285"/>
      <c r="W70" s="286"/>
      <c r="X70" s="285">
        <f t="shared" si="14"/>
        <v>789</v>
      </c>
      <c r="Y70" s="284">
        <f t="shared" si="15"/>
        <v>-0.2598225602027884</v>
      </c>
    </row>
    <row r="71" spans="1:25" ht="18.75" customHeight="1">
      <c r="A71" s="291" t="s">
        <v>192</v>
      </c>
      <c r="B71" s="289">
        <v>219</v>
      </c>
      <c r="C71" s="286">
        <v>144</v>
      </c>
      <c r="D71" s="285"/>
      <c r="E71" s="286"/>
      <c r="F71" s="285">
        <f t="shared" si="8"/>
        <v>363</v>
      </c>
      <c r="G71" s="288">
        <f t="shared" si="9"/>
        <v>0.0005584039798974568</v>
      </c>
      <c r="H71" s="289">
        <v>305</v>
      </c>
      <c r="I71" s="286">
        <v>210</v>
      </c>
      <c r="J71" s="285"/>
      <c r="K71" s="286"/>
      <c r="L71" s="285">
        <f t="shared" si="10"/>
        <v>515</v>
      </c>
      <c r="M71" s="290">
        <f t="shared" si="11"/>
        <v>-0.2951456310679612</v>
      </c>
      <c r="N71" s="289">
        <v>219</v>
      </c>
      <c r="O71" s="286">
        <v>144</v>
      </c>
      <c r="P71" s="285"/>
      <c r="Q71" s="286"/>
      <c r="R71" s="285">
        <f t="shared" si="12"/>
        <v>363</v>
      </c>
      <c r="S71" s="288">
        <f t="shared" si="13"/>
        <v>0.0005584039798974568</v>
      </c>
      <c r="T71" s="287">
        <v>305</v>
      </c>
      <c r="U71" s="286">
        <v>210</v>
      </c>
      <c r="V71" s="285"/>
      <c r="W71" s="286"/>
      <c r="X71" s="285">
        <f t="shared" si="14"/>
        <v>515</v>
      </c>
      <c r="Y71" s="284">
        <f t="shared" si="15"/>
        <v>-0.2951456310679612</v>
      </c>
    </row>
    <row r="72" spans="1:25" ht="18.75" customHeight="1" thickBot="1">
      <c r="A72" s="291" t="s">
        <v>132</v>
      </c>
      <c r="B72" s="289">
        <v>1905</v>
      </c>
      <c r="C72" s="286">
        <v>1040</v>
      </c>
      <c r="D72" s="285">
        <v>236</v>
      </c>
      <c r="E72" s="286">
        <v>204</v>
      </c>
      <c r="F72" s="285">
        <f t="shared" si="8"/>
        <v>3385</v>
      </c>
      <c r="G72" s="288">
        <f t="shared" si="9"/>
        <v>0.005207155570118157</v>
      </c>
      <c r="H72" s="289">
        <v>2325</v>
      </c>
      <c r="I72" s="286">
        <v>1473</v>
      </c>
      <c r="J72" s="285">
        <v>248</v>
      </c>
      <c r="K72" s="286">
        <v>174</v>
      </c>
      <c r="L72" s="285">
        <f t="shared" si="10"/>
        <v>4220</v>
      </c>
      <c r="M72" s="290">
        <f t="shared" si="11"/>
        <v>-0.19786729857819907</v>
      </c>
      <c r="N72" s="289">
        <v>1905</v>
      </c>
      <c r="O72" s="286">
        <v>1040</v>
      </c>
      <c r="P72" s="285">
        <v>236</v>
      </c>
      <c r="Q72" s="286">
        <v>204</v>
      </c>
      <c r="R72" s="285">
        <f t="shared" si="12"/>
        <v>3385</v>
      </c>
      <c r="S72" s="288">
        <f t="shared" si="13"/>
        <v>0.005207155570118157</v>
      </c>
      <c r="T72" s="287">
        <v>2325</v>
      </c>
      <c r="U72" s="286">
        <v>1473</v>
      </c>
      <c r="V72" s="285">
        <v>248</v>
      </c>
      <c r="W72" s="286">
        <v>174</v>
      </c>
      <c r="X72" s="285">
        <f t="shared" si="14"/>
        <v>4220</v>
      </c>
      <c r="Y72" s="284">
        <f t="shared" si="15"/>
        <v>-0.19786729857819907</v>
      </c>
    </row>
    <row r="73" spans="1:25" s="276" customFormat="1" ht="18.75" customHeight="1" thickBot="1">
      <c r="A73" s="283" t="s">
        <v>191</v>
      </c>
      <c r="B73" s="280">
        <v>1631</v>
      </c>
      <c r="C73" s="279">
        <v>367</v>
      </c>
      <c r="D73" s="278">
        <v>0</v>
      </c>
      <c r="E73" s="279">
        <v>0</v>
      </c>
      <c r="F73" s="278">
        <f>SUM(B73:E73)</f>
        <v>1998</v>
      </c>
      <c r="G73" s="281">
        <f>F73/$F$9</f>
        <v>0.0030735293438983982</v>
      </c>
      <c r="H73" s="280">
        <v>2122</v>
      </c>
      <c r="I73" s="279">
        <v>431</v>
      </c>
      <c r="J73" s="278"/>
      <c r="K73" s="279"/>
      <c r="L73" s="278">
        <f>SUM(H73:K73)</f>
        <v>2553</v>
      </c>
      <c r="M73" s="282">
        <f>IF(ISERROR(F73/L73-1),"         /0",(F73/L73-1))</f>
        <v>-0.21739130434782605</v>
      </c>
      <c r="N73" s="280">
        <v>1631</v>
      </c>
      <c r="O73" s="279">
        <v>367</v>
      </c>
      <c r="P73" s="278"/>
      <c r="Q73" s="279"/>
      <c r="R73" s="278">
        <f>SUM(N73:Q73)</f>
        <v>1998</v>
      </c>
      <c r="S73" s="281">
        <f>R73/$R$9</f>
        <v>0.0030735293438983982</v>
      </c>
      <c r="T73" s="280">
        <v>2122</v>
      </c>
      <c r="U73" s="279">
        <v>431</v>
      </c>
      <c r="V73" s="278"/>
      <c r="W73" s="279"/>
      <c r="X73" s="278">
        <f>SUM(T73:W73)</f>
        <v>2553</v>
      </c>
      <c r="Y73" s="277">
        <f t="shared" si="15"/>
        <v>-0.21739130434782605</v>
      </c>
    </row>
    <row r="74" ht="15" thickTop="1">
      <c r="A74" s="158" t="s">
        <v>86</v>
      </c>
    </row>
    <row r="75" ht="14.25">
      <c r="A75" s="158" t="s">
        <v>190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74:Y65536 M74:M65536 Y3 M3 M5:M8 Y5:Y8">
    <cfRule type="cellIs" priority="1" dxfId="50" operator="lessThan" stopIfTrue="1">
      <formula>0</formula>
    </cfRule>
  </conditionalFormatting>
  <conditionalFormatting sqref="Y9:Y73 M9:M73">
    <cfRule type="cellIs" priority="2" dxfId="50" operator="lessThan" stopIfTrue="1">
      <formula>0</formula>
    </cfRule>
    <cfRule type="cellIs" priority="3" dxfId="52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45"/>
  <sheetViews>
    <sheetView showGridLines="0" zoomScale="80" zoomScaleNormal="80" zoomScalePageLayoutView="0" workbookViewId="0" topLeftCell="A19">
      <selection activeCell="A46" sqref="A46"/>
    </sheetView>
  </sheetViews>
  <sheetFormatPr defaultColWidth="8.00390625" defaultRowHeight="15"/>
  <cols>
    <col min="1" max="1" width="19.28125" style="188" customWidth="1"/>
    <col min="2" max="2" width="9.421875" style="188" bestFit="1" customWidth="1"/>
    <col min="3" max="3" width="9.7109375" style="188" bestFit="1" customWidth="1"/>
    <col min="4" max="4" width="8.00390625" style="188" bestFit="1" customWidth="1"/>
    <col min="5" max="5" width="9.7109375" style="188" bestFit="1" customWidth="1"/>
    <col min="6" max="6" width="9.421875" style="188" bestFit="1" customWidth="1"/>
    <col min="7" max="7" width="8.421875" style="188" customWidth="1"/>
    <col min="8" max="8" width="9.28125" style="188" bestFit="1" customWidth="1"/>
    <col min="9" max="9" width="9.7109375" style="188" bestFit="1" customWidth="1"/>
    <col min="10" max="10" width="8.57421875" style="188" customWidth="1"/>
    <col min="11" max="11" width="9.7109375" style="188" bestFit="1" customWidth="1"/>
    <col min="12" max="12" width="9.28125" style="188" bestFit="1" customWidth="1"/>
    <col min="13" max="13" width="8.7109375" style="188" bestFit="1" customWidth="1"/>
    <col min="14" max="14" width="9.421875" style="188" customWidth="1"/>
    <col min="15" max="15" width="10.8515625" style="188" customWidth="1"/>
    <col min="16" max="16" width="9.00390625" style="188" customWidth="1"/>
    <col min="17" max="17" width="10.8515625" style="188" customWidth="1"/>
    <col min="18" max="18" width="9.57421875" style="188" customWidth="1"/>
    <col min="19" max="19" width="8.421875" style="188" customWidth="1"/>
    <col min="20" max="20" width="10.421875" style="188" customWidth="1"/>
    <col min="21" max="23" width="10.28125" style="188" customWidth="1"/>
    <col min="24" max="24" width="10.421875" style="188" customWidth="1"/>
    <col min="25" max="25" width="8.7109375" style="188" bestFit="1" customWidth="1"/>
    <col min="26" max="16384" width="8.00390625" style="188" customWidth="1"/>
  </cols>
  <sheetData>
    <row r="1" spans="24:25" ht="18.75" thickBot="1">
      <c r="X1" s="514" t="s">
        <v>31</v>
      </c>
      <c r="Y1" s="515"/>
    </row>
    <row r="2" ht="5.25" customHeight="1" thickBot="1"/>
    <row r="3" spans="1:25" ht="24.75" customHeight="1" thickTop="1">
      <c r="A3" s="585" t="s">
        <v>277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7"/>
    </row>
    <row r="4" spans="1:25" ht="21" customHeight="1" thickBot="1">
      <c r="A4" s="530" t="s">
        <v>114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2"/>
    </row>
    <row r="5" spans="1:25" s="327" customFormat="1" ht="15.75" customHeight="1" thickBot="1" thickTop="1">
      <c r="A5" s="519" t="s">
        <v>276</v>
      </c>
      <c r="B5" s="578" t="s">
        <v>73</v>
      </c>
      <c r="C5" s="579"/>
      <c r="D5" s="579"/>
      <c r="E5" s="579"/>
      <c r="F5" s="579"/>
      <c r="G5" s="579"/>
      <c r="H5" s="579"/>
      <c r="I5" s="579"/>
      <c r="J5" s="580"/>
      <c r="K5" s="580"/>
      <c r="L5" s="580"/>
      <c r="M5" s="581"/>
      <c r="N5" s="578" t="s">
        <v>72</v>
      </c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82"/>
    </row>
    <row r="6" spans="1:25" s="227" customFormat="1" ht="26.25" customHeight="1">
      <c r="A6" s="520"/>
      <c r="B6" s="570" t="s">
        <v>71</v>
      </c>
      <c r="C6" s="571"/>
      <c r="D6" s="571"/>
      <c r="E6" s="571"/>
      <c r="F6" s="571"/>
      <c r="G6" s="597" t="s">
        <v>68</v>
      </c>
      <c r="H6" s="570" t="s">
        <v>70</v>
      </c>
      <c r="I6" s="571"/>
      <c r="J6" s="571"/>
      <c r="K6" s="571"/>
      <c r="L6" s="571"/>
      <c r="M6" s="594" t="s">
        <v>66</v>
      </c>
      <c r="N6" s="570" t="s">
        <v>112</v>
      </c>
      <c r="O6" s="571"/>
      <c r="P6" s="571"/>
      <c r="Q6" s="571"/>
      <c r="R6" s="571"/>
      <c r="S6" s="597" t="s">
        <v>68</v>
      </c>
      <c r="T6" s="570" t="s">
        <v>111</v>
      </c>
      <c r="U6" s="571"/>
      <c r="V6" s="571"/>
      <c r="W6" s="571"/>
      <c r="X6" s="571"/>
      <c r="Y6" s="600" t="s">
        <v>66</v>
      </c>
    </row>
    <row r="7" spans="1:25" s="227" customFormat="1" ht="26.25" customHeight="1">
      <c r="A7" s="521"/>
      <c r="B7" s="593" t="s">
        <v>25</v>
      </c>
      <c r="C7" s="592"/>
      <c r="D7" s="591" t="s">
        <v>24</v>
      </c>
      <c r="E7" s="592"/>
      <c r="F7" s="583" t="s">
        <v>20</v>
      </c>
      <c r="G7" s="598"/>
      <c r="H7" s="593" t="s">
        <v>25</v>
      </c>
      <c r="I7" s="592"/>
      <c r="J7" s="591" t="s">
        <v>24</v>
      </c>
      <c r="K7" s="592"/>
      <c r="L7" s="583" t="s">
        <v>20</v>
      </c>
      <c r="M7" s="595"/>
      <c r="N7" s="593" t="s">
        <v>25</v>
      </c>
      <c r="O7" s="592"/>
      <c r="P7" s="591" t="s">
        <v>24</v>
      </c>
      <c r="Q7" s="592"/>
      <c r="R7" s="583" t="s">
        <v>20</v>
      </c>
      <c r="S7" s="598"/>
      <c r="T7" s="593" t="s">
        <v>25</v>
      </c>
      <c r="U7" s="592"/>
      <c r="V7" s="591" t="s">
        <v>24</v>
      </c>
      <c r="W7" s="592"/>
      <c r="X7" s="583" t="s">
        <v>20</v>
      </c>
      <c r="Y7" s="601"/>
    </row>
    <row r="8" spans="1:25" s="323" customFormat="1" ht="28.5" thickBot="1">
      <c r="A8" s="522"/>
      <c r="B8" s="326" t="s">
        <v>22</v>
      </c>
      <c r="C8" s="324" t="s">
        <v>21</v>
      </c>
      <c r="D8" s="325" t="s">
        <v>22</v>
      </c>
      <c r="E8" s="324" t="s">
        <v>21</v>
      </c>
      <c r="F8" s="584"/>
      <c r="G8" s="599"/>
      <c r="H8" s="326" t="s">
        <v>22</v>
      </c>
      <c r="I8" s="324" t="s">
        <v>21</v>
      </c>
      <c r="J8" s="325" t="s">
        <v>22</v>
      </c>
      <c r="K8" s="324" t="s">
        <v>21</v>
      </c>
      <c r="L8" s="584"/>
      <c r="M8" s="596"/>
      <c r="N8" s="326" t="s">
        <v>22</v>
      </c>
      <c r="O8" s="324" t="s">
        <v>21</v>
      </c>
      <c r="P8" s="325" t="s">
        <v>22</v>
      </c>
      <c r="Q8" s="324" t="s">
        <v>21</v>
      </c>
      <c r="R8" s="584"/>
      <c r="S8" s="599"/>
      <c r="T8" s="326" t="s">
        <v>22</v>
      </c>
      <c r="U8" s="324" t="s">
        <v>21</v>
      </c>
      <c r="V8" s="325" t="s">
        <v>22</v>
      </c>
      <c r="W8" s="324" t="s">
        <v>21</v>
      </c>
      <c r="X8" s="584"/>
      <c r="Y8" s="602"/>
    </row>
    <row r="9" spans="1:25" s="216" customFormat="1" ht="18" customHeight="1" thickBot="1" thickTop="1">
      <c r="A9" s="366" t="s">
        <v>27</v>
      </c>
      <c r="B9" s="364">
        <f>B10+B14+B23+B29+B38+B43</f>
        <v>337321</v>
      </c>
      <c r="C9" s="363">
        <f>C10+C14+C23+C29+C38+C43</f>
        <v>303592</v>
      </c>
      <c r="D9" s="361">
        <f>D10+D14+D23+D29+D38+D43</f>
        <v>4460</v>
      </c>
      <c r="E9" s="363">
        <f>E10+E14+E23+E29+E38+E43</f>
        <v>4694</v>
      </c>
      <c r="F9" s="361">
        <f aca="true" t="shared" si="0" ref="F9:F43">SUM(B9:E9)</f>
        <v>650067</v>
      </c>
      <c r="G9" s="377">
        <f aca="true" t="shared" si="1" ref="G9:G43">F9/$F$9</f>
        <v>1</v>
      </c>
      <c r="H9" s="364">
        <f>H10+H14+H23+H29+H38+H43</f>
        <v>284288</v>
      </c>
      <c r="I9" s="363">
        <f>I10+I14+I23+I29+I38+I43</f>
        <v>261693</v>
      </c>
      <c r="J9" s="361">
        <f>J10+J14+J23+J29+J38+J43</f>
        <v>5855</v>
      </c>
      <c r="K9" s="363">
        <f>K10+K14+K23+K29+K38+K43</f>
        <v>6060</v>
      </c>
      <c r="L9" s="361">
        <f aca="true" t="shared" si="2" ref="L9:L43">SUM(H9:K9)</f>
        <v>557896</v>
      </c>
      <c r="M9" s="360">
        <f aca="true" t="shared" si="3" ref="M9:M43">IF(ISERROR(F9/L9-1),"         /0",(F9/L9-1))</f>
        <v>0.1652117957468775</v>
      </c>
      <c r="N9" s="364">
        <f>N10+N14+N23+N29+N38+N43</f>
        <v>337321</v>
      </c>
      <c r="O9" s="363">
        <f>O10+O14+O23+O29+O38+O43</f>
        <v>303592</v>
      </c>
      <c r="P9" s="361">
        <f>P10+P14+P23+P29+P38+P43</f>
        <v>4460</v>
      </c>
      <c r="Q9" s="363">
        <f>Q10+Q14+Q23+Q29+Q38+Q43</f>
        <v>4694</v>
      </c>
      <c r="R9" s="361">
        <f aca="true" t="shared" si="4" ref="R9:R43">SUM(N9:Q9)</f>
        <v>650067</v>
      </c>
      <c r="S9" s="377">
        <f aca="true" t="shared" si="5" ref="S9:S43">R9/$R$9</f>
        <v>1</v>
      </c>
      <c r="T9" s="364">
        <f>T10+T14+T23+T29+T38+T43</f>
        <v>284288</v>
      </c>
      <c r="U9" s="363">
        <f>U10+U14+U23+U29+U38+U43</f>
        <v>261693</v>
      </c>
      <c r="V9" s="361">
        <f>V10+V14+V23+V29+V38+V43</f>
        <v>5855</v>
      </c>
      <c r="W9" s="363">
        <f>W10+W14+W23+W29+W38+W43</f>
        <v>6060</v>
      </c>
      <c r="X9" s="361">
        <f aca="true" t="shared" si="6" ref="X9:X43">SUM(T9:W9)</f>
        <v>557896</v>
      </c>
      <c r="Y9" s="360">
        <f>IF(ISERROR(R9/X9-1),"         /0",(R9/X9-1))</f>
        <v>0.1652117957468775</v>
      </c>
    </row>
    <row r="10" spans="1:25" s="335" customFormat="1" ht="18.75" customHeight="1">
      <c r="A10" s="342" t="s">
        <v>249</v>
      </c>
      <c r="B10" s="339">
        <f>SUM(B11:B13)</f>
        <v>117026</v>
      </c>
      <c r="C10" s="338">
        <f>SUM(C11:C13)</f>
        <v>107796</v>
      </c>
      <c r="D10" s="337">
        <f>SUM(D11:D13)</f>
        <v>791</v>
      </c>
      <c r="E10" s="338">
        <f>SUM(E11:E13)</f>
        <v>570</v>
      </c>
      <c r="F10" s="337">
        <f t="shared" si="0"/>
        <v>226183</v>
      </c>
      <c r="G10" s="340">
        <f t="shared" si="1"/>
        <v>0.347937981777263</v>
      </c>
      <c r="H10" s="339">
        <f>SUM(H11:H13)</f>
        <v>107129</v>
      </c>
      <c r="I10" s="338">
        <f>SUM(I11:I13)</f>
        <v>104359</v>
      </c>
      <c r="J10" s="337">
        <f>SUM(J11:J13)</f>
        <v>1772</v>
      </c>
      <c r="K10" s="338">
        <f>SUM(K11:K13)</f>
        <v>1485</v>
      </c>
      <c r="L10" s="337">
        <f t="shared" si="2"/>
        <v>214745</v>
      </c>
      <c r="M10" s="341">
        <f t="shared" si="3"/>
        <v>0.05326317260006053</v>
      </c>
      <c r="N10" s="339">
        <f>SUM(N11:N13)</f>
        <v>117026</v>
      </c>
      <c r="O10" s="338">
        <f>SUM(O11:O13)</f>
        <v>107796</v>
      </c>
      <c r="P10" s="337">
        <f>SUM(P11:P13)</f>
        <v>791</v>
      </c>
      <c r="Q10" s="338">
        <f>SUM(Q11:Q13)</f>
        <v>570</v>
      </c>
      <c r="R10" s="337">
        <f t="shared" si="4"/>
        <v>226183</v>
      </c>
      <c r="S10" s="340">
        <f t="shared" si="5"/>
        <v>0.347937981777263</v>
      </c>
      <c r="T10" s="339">
        <f>SUM(T11:T13)</f>
        <v>107129</v>
      </c>
      <c r="U10" s="338">
        <f>SUM(U11:U13)</f>
        <v>104359</v>
      </c>
      <c r="V10" s="337">
        <f>SUM(V11:V13)</f>
        <v>1772</v>
      </c>
      <c r="W10" s="338">
        <f>SUM(W11:W13)</f>
        <v>1485</v>
      </c>
      <c r="X10" s="337">
        <f t="shared" si="6"/>
        <v>214745</v>
      </c>
      <c r="Y10" s="336">
        <f aca="true" t="shared" si="7" ref="Y10:Y43">IF(ISERROR(R10/X10-1),"         /0",IF(R10/X10&gt;5,"  *  ",(R10/X10-1)))</f>
        <v>0.05326317260006053</v>
      </c>
    </row>
    <row r="11" spans="1:25" ht="18.75" customHeight="1">
      <c r="A11" s="291" t="s">
        <v>275</v>
      </c>
      <c r="B11" s="289">
        <v>112538</v>
      </c>
      <c r="C11" s="286">
        <v>104946</v>
      </c>
      <c r="D11" s="285">
        <v>791</v>
      </c>
      <c r="E11" s="286">
        <v>570</v>
      </c>
      <c r="F11" s="285">
        <f t="shared" si="0"/>
        <v>218845</v>
      </c>
      <c r="G11" s="288">
        <f t="shared" si="1"/>
        <v>0.3366499145472697</v>
      </c>
      <c r="H11" s="289">
        <v>102658</v>
      </c>
      <c r="I11" s="286">
        <v>101673</v>
      </c>
      <c r="J11" s="285">
        <v>1764</v>
      </c>
      <c r="K11" s="286">
        <v>1375</v>
      </c>
      <c r="L11" s="285">
        <f t="shared" si="2"/>
        <v>207470</v>
      </c>
      <c r="M11" s="290">
        <f t="shared" si="3"/>
        <v>0.05482720393309881</v>
      </c>
      <c r="N11" s="289">
        <v>112538</v>
      </c>
      <c r="O11" s="286">
        <v>104946</v>
      </c>
      <c r="P11" s="285">
        <v>791</v>
      </c>
      <c r="Q11" s="286">
        <v>570</v>
      </c>
      <c r="R11" s="285">
        <f t="shared" si="4"/>
        <v>218845</v>
      </c>
      <c r="S11" s="288">
        <f t="shared" si="5"/>
        <v>0.3366499145472697</v>
      </c>
      <c r="T11" s="289">
        <v>102658</v>
      </c>
      <c r="U11" s="286">
        <v>101673</v>
      </c>
      <c r="V11" s="285">
        <v>1764</v>
      </c>
      <c r="W11" s="286">
        <v>1375</v>
      </c>
      <c r="X11" s="285">
        <f t="shared" si="6"/>
        <v>207470</v>
      </c>
      <c r="Y11" s="284">
        <f t="shared" si="7"/>
        <v>0.05482720393309881</v>
      </c>
    </row>
    <row r="12" spans="1:25" ht="18.75" customHeight="1">
      <c r="A12" s="291" t="s">
        <v>274</v>
      </c>
      <c r="B12" s="289">
        <v>4083</v>
      </c>
      <c r="C12" s="286">
        <v>2629</v>
      </c>
      <c r="D12" s="285"/>
      <c r="E12" s="286"/>
      <c r="F12" s="285">
        <f t="shared" si="0"/>
        <v>6712</v>
      </c>
      <c r="G12" s="288">
        <f t="shared" si="1"/>
        <v>0.010325089567690715</v>
      </c>
      <c r="H12" s="289">
        <v>4096</v>
      </c>
      <c r="I12" s="286">
        <v>2358</v>
      </c>
      <c r="J12" s="285"/>
      <c r="K12" s="286"/>
      <c r="L12" s="285">
        <f t="shared" si="2"/>
        <v>6454</v>
      </c>
      <c r="M12" s="290">
        <f t="shared" si="3"/>
        <v>0.03997520917260622</v>
      </c>
      <c r="N12" s="289">
        <v>4083</v>
      </c>
      <c r="O12" s="286">
        <v>2629</v>
      </c>
      <c r="P12" s="285"/>
      <c r="Q12" s="286"/>
      <c r="R12" s="285">
        <f t="shared" si="4"/>
        <v>6712</v>
      </c>
      <c r="S12" s="288">
        <f t="shared" si="5"/>
        <v>0.010325089567690715</v>
      </c>
      <c r="T12" s="289">
        <v>4096</v>
      </c>
      <c r="U12" s="286">
        <v>2358</v>
      </c>
      <c r="V12" s="285"/>
      <c r="W12" s="286"/>
      <c r="X12" s="285">
        <f t="shared" si="6"/>
        <v>6454</v>
      </c>
      <c r="Y12" s="284">
        <f t="shared" si="7"/>
        <v>0.03997520917260622</v>
      </c>
    </row>
    <row r="13" spans="1:25" ht="18.75" customHeight="1" thickBot="1">
      <c r="A13" s="314" t="s">
        <v>273</v>
      </c>
      <c r="B13" s="311">
        <v>405</v>
      </c>
      <c r="C13" s="310">
        <v>221</v>
      </c>
      <c r="D13" s="309"/>
      <c r="E13" s="310"/>
      <c r="F13" s="309">
        <f t="shared" si="0"/>
        <v>626</v>
      </c>
      <c r="G13" s="312">
        <f t="shared" si="1"/>
        <v>0.0009629776623025011</v>
      </c>
      <c r="H13" s="311">
        <v>375</v>
      </c>
      <c r="I13" s="310">
        <v>328</v>
      </c>
      <c r="J13" s="309">
        <v>8</v>
      </c>
      <c r="K13" s="310">
        <v>110</v>
      </c>
      <c r="L13" s="309">
        <f t="shared" si="2"/>
        <v>821</v>
      </c>
      <c r="M13" s="313">
        <f t="shared" si="3"/>
        <v>-0.2375152253349574</v>
      </c>
      <c r="N13" s="311">
        <v>405</v>
      </c>
      <c r="O13" s="310">
        <v>221</v>
      </c>
      <c r="P13" s="309"/>
      <c r="Q13" s="310"/>
      <c r="R13" s="309">
        <f t="shared" si="4"/>
        <v>626</v>
      </c>
      <c r="S13" s="312">
        <f t="shared" si="5"/>
        <v>0.0009629776623025011</v>
      </c>
      <c r="T13" s="311">
        <v>375</v>
      </c>
      <c r="U13" s="310">
        <v>328</v>
      </c>
      <c r="V13" s="309">
        <v>8</v>
      </c>
      <c r="W13" s="310">
        <v>110</v>
      </c>
      <c r="X13" s="309">
        <f t="shared" si="6"/>
        <v>821</v>
      </c>
      <c r="Y13" s="308">
        <f t="shared" si="7"/>
        <v>-0.2375152253349574</v>
      </c>
    </row>
    <row r="14" spans="1:25" s="335" customFormat="1" ht="18.75" customHeight="1">
      <c r="A14" s="342" t="s">
        <v>232</v>
      </c>
      <c r="B14" s="339">
        <f>SUM(B15:B22)</f>
        <v>83496</v>
      </c>
      <c r="C14" s="338">
        <f>SUM(C15:C22)</f>
        <v>86079</v>
      </c>
      <c r="D14" s="337">
        <f>SUM(D15:D22)</f>
        <v>158</v>
      </c>
      <c r="E14" s="338">
        <f>SUM(E15:E22)</f>
        <v>243</v>
      </c>
      <c r="F14" s="337">
        <f t="shared" si="0"/>
        <v>169976</v>
      </c>
      <c r="G14" s="340">
        <f t="shared" si="1"/>
        <v>0.26147458646570276</v>
      </c>
      <c r="H14" s="339">
        <f>SUM(H15:H22)</f>
        <v>70530</v>
      </c>
      <c r="I14" s="338">
        <f>SUM(I15:I22)</f>
        <v>68151</v>
      </c>
      <c r="J14" s="337">
        <f>SUM(J15:J22)</f>
        <v>675</v>
      </c>
      <c r="K14" s="338">
        <f>SUM(K15:K22)</f>
        <v>611</v>
      </c>
      <c r="L14" s="337">
        <f t="shared" si="2"/>
        <v>139967</v>
      </c>
      <c r="M14" s="341">
        <f t="shared" si="3"/>
        <v>0.21440053726949926</v>
      </c>
      <c r="N14" s="339">
        <f>SUM(N15:N22)</f>
        <v>83496</v>
      </c>
      <c r="O14" s="338">
        <f>SUM(O15:O22)</f>
        <v>86079</v>
      </c>
      <c r="P14" s="337">
        <f>SUM(P15:P22)</f>
        <v>158</v>
      </c>
      <c r="Q14" s="338">
        <f>SUM(Q15:Q22)</f>
        <v>243</v>
      </c>
      <c r="R14" s="337">
        <f t="shared" si="4"/>
        <v>169976</v>
      </c>
      <c r="S14" s="340">
        <f t="shared" si="5"/>
        <v>0.26147458646570276</v>
      </c>
      <c r="T14" s="339">
        <f>SUM(T15:T22)</f>
        <v>70530</v>
      </c>
      <c r="U14" s="338">
        <f>SUM(U15:U22)</f>
        <v>68151</v>
      </c>
      <c r="V14" s="337">
        <f>SUM(V15:V22)</f>
        <v>675</v>
      </c>
      <c r="W14" s="338">
        <f>SUM(W15:W22)</f>
        <v>611</v>
      </c>
      <c r="X14" s="337">
        <f t="shared" si="6"/>
        <v>139967</v>
      </c>
      <c r="Y14" s="336">
        <f t="shared" si="7"/>
        <v>0.21440053726949926</v>
      </c>
    </row>
    <row r="15" spans="1:25" ht="18.75" customHeight="1">
      <c r="A15" s="306" t="s">
        <v>272</v>
      </c>
      <c r="B15" s="303">
        <v>24266</v>
      </c>
      <c r="C15" s="301">
        <v>23898</v>
      </c>
      <c r="D15" s="302">
        <v>1</v>
      </c>
      <c r="E15" s="301">
        <v>3</v>
      </c>
      <c r="F15" s="302">
        <f t="shared" si="0"/>
        <v>48168</v>
      </c>
      <c r="G15" s="304">
        <f t="shared" si="1"/>
        <v>0.07409697769614516</v>
      </c>
      <c r="H15" s="303">
        <v>14436</v>
      </c>
      <c r="I15" s="301">
        <v>13298</v>
      </c>
      <c r="J15" s="302">
        <v>675</v>
      </c>
      <c r="K15" s="301">
        <v>611</v>
      </c>
      <c r="L15" s="302">
        <f t="shared" si="2"/>
        <v>29020</v>
      </c>
      <c r="M15" s="305">
        <f t="shared" si="3"/>
        <v>0.6598208132322536</v>
      </c>
      <c r="N15" s="303">
        <v>24266</v>
      </c>
      <c r="O15" s="301">
        <v>23898</v>
      </c>
      <c r="P15" s="302">
        <v>1</v>
      </c>
      <c r="Q15" s="301">
        <v>3</v>
      </c>
      <c r="R15" s="302">
        <f t="shared" si="4"/>
        <v>48168</v>
      </c>
      <c r="S15" s="304">
        <f t="shared" si="5"/>
        <v>0.07409697769614516</v>
      </c>
      <c r="T15" s="307">
        <v>14436</v>
      </c>
      <c r="U15" s="301">
        <v>13298</v>
      </c>
      <c r="V15" s="302">
        <v>675</v>
      </c>
      <c r="W15" s="301">
        <v>611</v>
      </c>
      <c r="X15" s="302">
        <f t="shared" si="6"/>
        <v>29020</v>
      </c>
      <c r="Y15" s="300">
        <f t="shared" si="7"/>
        <v>0.6598208132322536</v>
      </c>
    </row>
    <row r="16" spans="1:25" ht="18.75" customHeight="1">
      <c r="A16" s="306" t="s">
        <v>271</v>
      </c>
      <c r="B16" s="303">
        <v>17174</v>
      </c>
      <c r="C16" s="301">
        <v>19525</v>
      </c>
      <c r="D16" s="302"/>
      <c r="E16" s="301">
        <v>1</v>
      </c>
      <c r="F16" s="302">
        <f t="shared" si="0"/>
        <v>36700</v>
      </c>
      <c r="G16" s="304">
        <f t="shared" si="1"/>
        <v>0.05645571917971532</v>
      </c>
      <c r="H16" s="303">
        <v>17209</v>
      </c>
      <c r="I16" s="301">
        <v>20042</v>
      </c>
      <c r="J16" s="302"/>
      <c r="K16" s="301"/>
      <c r="L16" s="302">
        <f t="shared" si="2"/>
        <v>37251</v>
      </c>
      <c r="M16" s="305">
        <f t="shared" si="3"/>
        <v>-0.014791549220155131</v>
      </c>
      <c r="N16" s="303">
        <v>17174</v>
      </c>
      <c r="O16" s="301">
        <v>19525</v>
      </c>
      <c r="P16" s="302"/>
      <c r="Q16" s="301">
        <v>1</v>
      </c>
      <c r="R16" s="302">
        <f t="shared" si="4"/>
        <v>36700</v>
      </c>
      <c r="S16" s="304">
        <f t="shared" si="5"/>
        <v>0.05645571917971532</v>
      </c>
      <c r="T16" s="307">
        <v>17209</v>
      </c>
      <c r="U16" s="301">
        <v>20042</v>
      </c>
      <c r="V16" s="302"/>
      <c r="W16" s="301"/>
      <c r="X16" s="302">
        <f t="shared" si="6"/>
        <v>37251</v>
      </c>
      <c r="Y16" s="300">
        <f t="shared" si="7"/>
        <v>-0.014791549220155131</v>
      </c>
    </row>
    <row r="17" spans="1:25" ht="18.75" customHeight="1">
      <c r="A17" s="306" t="s">
        <v>270</v>
      </c>
      <c r="B17" s="303">
        <v>13212</v>
      </c>
      <c r="C17" s="301">
        <v>13040</v>
      </c>
      <c r="D17" s="302"/>
      <c r="E17" s="301">
        <v>0</v>
      </c>
      <c r="F17" s="302">
        <f t="shared" si="0"/>
        <v>26252</v>
      </c>
      <c r="G17" s="304">
        <f t="shared" si="1"/>
        <v>0.04038352969770808</v>
      </c>
      <c r="H17" s="303">
        <v>7053</v>
      </c>
      <c r="I17" s="301">
        <v>7387</v>
      </c>
      <c r="J17" s="302"/>
      <c r="K17" s="301">
        <v>0</v>
      </c>
      <c r="L17" s="302">
        <f t="shared" si="2"/>
        <v>14440</v>
      </c>
      <c r="M17" s="305">
        <f t="shared" si="3"/>
        <v>0.818005540166205</v>
      </c>
      <c r="N17" s="303">
        <v>13212</v>
      </c>
      <c r="O17" s="301">
        <v>13040</v>
      </c>
      <c r="P17" s="302"/>
      <c r="Q17" s="301">
        <v>0</v>
      </c>
      <c r="R17" s="302">
        <f t="shared" si="4"/>
        <v>26252</v>
      </c>
      <c r="S17" s="304">
        <f t="shared" si="5"/>
        <v>0.04038352969770808</v>
      </c>
      <c r="T17" s="307">
        <v>7053</v>
      </c>
      <c r="U17" s="301">
        <v>7387</v>
      </c>
      <c r="V17" s="302"/>
      <c r="W17" s="301">
        <v>0</v>
      </c>
      <c r="X17" s="302">
        <f t="shared" si="6"/>
        <v>14440</v>
      </c>
      <c r="Y17" s="300">
        <f t="shared" si="7"/>
        <v>0.818005540166205</v>
      </c>
    </row>
    <row r="18" spans="1:25" ht="18.75" customHeight="1">
      <c r="A18" s="306" t="s">
        <v>269</v>
      </c>
      <c r="B18" s="303">
        <v>10932</v>
      </c>
      <c r="C18" s="301">
        <v>9341</v>
      </c>
      <c r="D18" s="302">
        <v>2</v>
      </c>
      <c r="E18" s="301">
        <v>2</v>
      </c>
      <c r="F18" s="302">
        <f t="shared" si="0"/>
        <v>20277</v>
      </c>
      <c r="G18" s="304">
        <f t="shared" si="1"/>
        <v>0.031192169422536446</v>
      </c>
      <c r="H18" s="303">
        <v>18693</v>
      </c>
      <c r="I18" s="301">
        <v>12198</v>
      </c>
      <c r="J18" s="302"/>
      <c r="K18" s="301">
        <v>0</v>
      </c>
      <c r="L18" s="302">
        <f t="shared" si="2"/>
        <v>30891</v>
      </c>
      <c r="M18" s="305">
        <f t="shared" si="3"/>
        <v>-0.3435952219092939</v>
      </c>
      <c r="N18" s="303">
        <v>10932</v>
      </c>
      <c r="O18" s="301">
        <v>9341</v>
      </c>
      <c r="P18" s="302">
        <v>2</v>
      </c>
      <c r="Q18" s="301">
        <v>2</v>
      </c>
      <c r="R18" s="302">
        <f t="shared" si="4"/>
        <v>20277</v>
      </c>
      <c r="S18" s="304">
        <f t="shared" si="5"/>
        <v>0.031192169422536446</v>
      </c>
      <c r="T18" s="307">
        <v>18693</v>
      </c>
      <c r="U18" s="301">
        <v>12198</v>
      </c>
      <c r="V18" s="302"/>
      <c r="W18" s="301">
        <v>0</v>
      </c>
      <c r="X18" s="302">
        <f t="shared" si="6"/>
        <v>30891</v>
      </c>
      <c r="Y18" s="300">
        <f t="shared" si="7"/>
        <v>-0.3435952219092939</v>
      </c>
    </row>
    <row r="19" spans="1:25" ht="18.75" customHeight="1">
      <c r="A19" s="306" t="s">
        <v>268</v>
      </c>
      <c r="B19" s="303">
        <v>8180</v>
      </c>
      <c r="C19" s="301">
        <v>10195</v>
      </c>
      <c r="D19" s="302">
        <v>150</v>
      </c>
      <c r="E19" s="301">
        <v>236</v>
      </c>
      <c r="F19" s="302">
        <f t="shared" si="0"/>
        <v>18761</v>
      </c>
      <c r="G19" s="304">
        <f t="shared" si="1"/>
        <v>0.028860102112551477</v>
      </c>
      <c r="H19" s="303">
        <v>6359</v>
      </c>
      <c r="I19" s="301">
        <v>8309</v>
      </c>
      <c r="J19" s="302"/>
      <c r="K19" s="301"/>
      <c r="L19" s="302">
        <f t="shared" si="2"/>
        <v>14668</v>
      </c>
      <c r="M19" s="305">
        <f t="shared" si="3"/>
        <v>0.27904281428961</v>
      </c>
      <c r="N19" s="303">
        <v>8180</v>
      </c>
      <c r="O19" s="301">
        <v>10195</v>
      </c>
      <c r="P19" s="302">
        <v>150</v>
      </c>
      <c r="Q19" s="301">
        <v>236</v>
      </c>
      <c r="R19" s="302">
        <f t="shared" si="4"/>
        <v>18761</v>
      </c>
      <c r="S19" s="304">
        <f t="shared" si="5"/>
        <v>0.028860102112551477</v>
      </c>
      <c r="T19" s="307">
        <v>6359</v>
      </c>
      <c r="U19" s="301">
        <v>8309</v>
      </c>
      <c r="V19" s="302"/>
      <c r="W19" s="301"/>
      <c r="X19" s="302">
        <f t="shared" si="6"/>
        <v>14668</v>
      </c>
      <c r="Y19" s="300">
        <f t="shared" si="7"/>
        <v>0.27904281428961</v>
      </c>
    </row>
    <row r="20" spans="1:25" ht="18.75" customHeight="1">
      <c r="A20" s="306" t="s">
        <v>267</v>
      </c>
      <c r="B20" s="303">
        <v>8503</v>
      </c>
      <c r="C20" s="301">
        <v>8898</v>
      </c>
      <c r="D20" s="302"/>
      <c r="E20" s="301"/>
      <c r="F20" s="302">
        <f t="shared" si="0"/>
        <v>17401</v>
      </c>
      <c r="G20" s="304">
        <f t="shared" si="1"/>
        <v>0.026768010066654666</v>
      </c>
      <c r="H20" s="303">
        <v>5527</v>
      </c>
      <c r="I20" s="301">
        <v>5642</v>
      </c>
      <c r="J20" s="302"/>
      <c r="K20" s="301">
        <v>0</v>
      </c>
      <c r="L20" s="302">
        <f t="shared" si="2"/>
        <v>11169</v>
      </c>
      <c r="M20" s="305">
        <f t="shared" si="3"/>
        <v>0.5579729608738473</v>
      </c>
      <c r="N20" s="303">
        <v>8503</v>
      </c>
      <c r="O20" s="301">
        <v>8898</v>
      </c>
      <c r="P20" s="302"/>
      <c r="Q20" s="301"/>
      <c r="R20" s="302">
        <f t="shared" si="4"/>
        <v>17401</v>
      </c>
      <c r="S20" s="304">
        <f t="shared" si="5"/>
        <v>0.026768010066654666</v>
      </c>
      <c r="T20" s="307">
        <v>5527</v>
      </c>
      <c r="U20" s="301">
        <v>5642</v>
      </c>
      <c r="V20" s="302"/>
      <c r="W20" s="301">
        <v>0</v>
      </c>
      <c r="X20" s="302">
        <f t="shared" si="6"/>
        <v>11169</v>
      </c>
      <c r="Y20" s="300">
        <f t="shared" si="7"/>
        <v>0.5579729608738473</v>
      </c>
    </row>
    <row r="21" spans="1:25" ht="18.75" customHeight="1">
      <c r="A21" s="306" t="s">
        <v>266</v>
      </c>
      <c r="B21" s="303">
        <v>834</v>
      </c>
      <c r="C21" s="301">
        <v>687</v>
      </c>
      <c r="D21" s="302">
        <v>2</v>
      </c>
      <c r="E21" s="301"/>
      <c r="F21" s="302">
        <f t="shared" si="0"/>
        <v>1523</v>
      </c>
      <c r="G21" s="304">
        <f t="shared" si="1"/>
        <v>0.0023428354308094395</v>
      </c>
      <c r="H21" s="303">
        <v>911</v>
      </c>
      <c r="I21" s="301">
        <v>775</v>
      </c>
      <c r="J21" s="302"/>
      <c r="K21" s="301"/>
      <c r="L21" s="302">
        <f t="shared" si="2"/>
        <v>1686</v>
      </c>
      <c r="M21" s="305">
        <f t="shared" si="3"/>
        <v>-0.09667852906287067</v>
      </c>
      <c r="N21" s="303">
        <v>834</v>
      </c>
      <c r="O21" s="301">
        <v>687</v>
      </c>
      <c r="P21" s="302">
        <v>2</v>
      </c>
      <c r="Q21" s="301"/>
      <c r="R21" s="302">
        <f t="shared" si="4"/>
        <v>1523</v>
      </c>
      <c r="S21" s="304">
        <f t="shared" si="5"/>
        <v>0.0023428354308094395</v>
      </c>
      <c r="T21" s="307">
        <v>911</v>
      </c>
      <c r="U21" s="301">
        <v>775</v>
      </c>
      <c r="V21" s="302"/>
      <c r="W21" s="301"/>
      <c r="X21" s="302">
        <f t="shared" si="6"/>
        <v>1686</v>
      </c>
      <c r="Y21" s="300">
        <f t="shared" si="7"/>
        <v>-0.09667852906287067</v>
      </c>
    </row>
    <row r="22" spans="1:25" ht="18.75" customHeight="1" thickBot="1">
      <c r="A22" s="306" t="s">
        <v>191</v>
      </c>
      <c r="B22" s="303">
        <v>395</v>
      </c>
      <c r="C22" s="301">
        <v>495</v>
      </c>
      <c r="D22" s="302">
        <v>3</v>
      </c>
      <c r="E22" s="301">
        <v>1</v>
      </c>
      <c r="F22" s="302">
        <f t="shared" si="0"/>
        <v>894</v>
      </c>
      <c r="G22" s="304">
        <f t="shared" si="1"/>
        <v>0.0013752428595821661</v>
      </c>
      <c r="H22" s="303">
        <v>342</v>
      </c>
      <c r="I22" s="301">
        <v>500</v>
      </c>
      <c r="J22" s="302">
        <v>0</v>
      </c>
      <c r="K22" s="301">
        <v>0</v>
      </c>
      <c r="L22" s="302">
        <f t="shared" si="2"/>
        <v>842</v>
      </c>
      <c r="M22" s="305">
        <f t="shared" si="3"/>
        <v>0.061757719714964354</v>
      </c>
      <c r="N22" s="303">
        <v>395</v>
      </c>
      <c r="O22" s="301">
        <v>495</v>
      </c>
      <c r="P22" s="302">
        <v>3</v>
      </c>
      <c r="Q22" s="301">
        <v>1</v>
      </c>
      <c r="R22" s="302">
        <f t="shared" si="4"/>
        <v>894</v>
      </c>
      <c r="S22" s="304">
        <f t="shared" si="5"/>
        <v>0.0013752428595821661</v>
      </c>
      <c r="T22" s="307">
        <v>342</v>
      </c>
      <c r="U22" s="301">
        <v>500</v>
      </c>
      <c r="V22" s="302">
        <v>0</v>
      </c>
      <c r="W22" s="301">
        <v>0</v>
      </c>
      <c r="X22" s="302">
        <f t="shared" si="6"/>
        <v>842</v>
      </c>
      <c r="Y22" s="300">
        <f t="shared" si="7"/>
        <v>0.061757719714964354</v>
      </c>
    </row>
    <row r="23" spans="1:25" s="335" customFormat="1" ht="18.75" customHeight="1">
      <c r="A23" s="342" t="s">
        <v>218</v>
      </c>
      <c r="B23" s="339">
        <f>SUM(B24:B28)</f>
        <v>53376</v>
      </c>
      <c r="C23" s="338">
        <f>SUM(C24:C28)</f>
        <v>42328</v>
      </c>
      <c r="D23" s="337">
        <f>SUM(D24:D28)</f>
        <v>2</v>
      </c>
      <c r="E23" s="338">
        <f>SUM(E24:E28)</f>
        <v>19</v>
      </c>
      <c r="F23" s="337">
        <f t="shared" si="0"/>
        <v>95725</v>
      </c>
      <c r="G23" s="340">
        <f t="shared" si="1"/>
        <v>0.1472540522746117</v>
      </c>
      <c r="H23" s="339">
        <f>SUM(H24:H28)</f>
        <v>41324</v>
      </c>
      <c r="I23" s="338">
        <f>SUM(I24:I28)</f>
        <v>31660</v>
      </c>
      <c r="J23" s="337">
        <f>SUM(J24:J28)</f>
        <v>0</v>
      </c>
      <c r="K23" s="338">
        <f>SUM(K24:K28)</f>
        <v>0</v>
      </c>
      <c r="L23" s="337">
        <f t="shared" si="2"/>
        <v>72984</v>
      </c>
      <c r="M23" s="341">
        <f t="shared" si="3"/>
        <v>0.31158884138989373</v>
      </c>
      <c r="N23" s="339">
        <f>SUM(N24:N28)</f>
        <v>53376</v>
      </c>
      <c r="O23" s="338">
        <f>SUM(O24:O28)</f>
        <v>42328</v>
      </c>
      <c r="P23" s="337">
        <f>SUM(P24:P28)</f>
        <v>2</v>
      </c>
      <c r="Q23" s="338">
        <f>SUM(Q24:Q28)</f>
        <v>19</v>
      </c>
      <c r="R23" s="337">
        <f t="shared" si="4"/>
        <v>95725</v>
      </c>
      <c r="S23" s="340">
        <f t="shared" si="5"/>
        <v>0.1472540522746117</v>
      </c>
      <c r="T23" s="339">
        <f>SUM(T24:T28)</f>
        <v>41324</v>
      </c>
      <c r="U23" s="338">
        <f>SUM(U24:U28)</f>
        <v>31660</v>
      </c>
      <c r="V23" s="337">
        <f>SUM(V24:V28)</f>
        <v>0</v>
      </c>
      <c r="W23" s="338">
        <f>SUM(W24:W28)</f>
        <v>0</v>
      </c>
      <c r="X23" s="337">
        <f t="shared" si="6"/>
        <v>72984</v>
      </c>
      <c r="Y23" s="336">
        <f t="shared" si="7"/>
        <v>0.31158884138989373</v>
      </c>
    </row>
    <row r="24" spans="1:25" ht="18.75" customHeight="1">
      <c r="A24" s="306" t="s">
        <v>265</v>
      </c>
      <c r="B24" s="303">
        <v>36619</v>
      </c>
      <c r="C24" s="301">
        <v>30525</v>
      </c>
      <c r="D24" s="302"/>
      <c r="E24" s="301">
        <v>17</v>
      </c>
      <c r="F24" s="302">
        <f t="shared" si="0"/>
        <v>67161</v>
      </c>
      <c r="G24" s="304">
        <f t="shared" si="1"/>
        <v>0.10331396609887904</v>
      </c>
      <c r="H24" s="303">
        <v>29583</v>
      </c>
      <c r="I24" s="301">
        <v>24457</v>
      </c>
      <c r="J24" s="302"/>
      <c r="K24" s="301"/>
      <c r="L24" s="302">
        <f t="shared" si="2"/>
        <v>54040</v>
      </c>
      <c r="M24" s="305">
        <f t="shared" si="3"/>
        <v>0.24280162842339004</v>
      </c>
      <c r="N24" s="303">
        <v>36619</v>
      </c>
      <c r="O24" s="301">
        <v>30525</v>
      </c>
      <c r="P24" s="302"/>
      <c r="Q24" s="301">
        <v>17</v>
      </c>
      <c r="R24" s="302">
        <f t="shared" si="4"/>
        <v>67161</v>
      </c>
      <c r="S24" s="304">
        <f t="shared" si="5"/>
        <v>0.10331396609887904</v>
      </c>
      <c r="T24" s="303">
        <v>29583</v>
      </c>
      <c r="U24" s="301">
        <v>24457</v>
      </c>
      <c r="V24" s="302"/>
      <c r="W24" s="301"/>
      <c r="X24" s="285">
        <f t="shared" si="6"/>
        <v>54040</v>
      </c>
      <c r="Y24" s="300">
        <f t="shared" si="7"/>
        <v>0.24280162842339004</v>
      </c>
    </row>
    <row r="25" spans="1:25" ht="18.75" customHeight="1">
      <c r="A25" s="306" t="s">
        <v>264</v>
      </c>
      <c r="B25" s="303">
        <v>8202</v>
      </c>
      <c r="C25" s="301">
        <v>7018</v>
      </c>
      <c r="D25" s="302"/>
      <c r="E25" s="301"/>
      <c r="F25" s="302">
        <f t="shared" si="0"/>
        <v>15220</v>
      </c>
      <c r="G25" s="304">
        <f t="shared" si="1"/>
        <v>0.023412971278345154</v>
      </c>
      <c r="H25" s="303">
        <v>8548</v>
      </c>
      <c r="I25" s="301">
        <v>7203</v>
      </c>
      <c r="J25" s="302"/>
      <c r="K25" s="301"/>
      <c r="L25" s="302">
        <f t="shared" si="2"/>
        <v>15751</v>
      </c>
      <c r="M25" s="305">
        <f t="shared" si="3"/>
        <v>-0.03371214526061839</v>
      </c>
      <c r="N25" s="303">
        <v>8202</v>
      </c>
      <c r="O25" s="301">
        <v>7018</v>
      </c>
      <c r="P25" s="302"/>
      <c r="Q25" s="301"/>
      <c r="R25" s="302">
        <f t="shared" si="4"/>
        <v>15220</v>
      </c>
      <c r="S25" s="304">
        <f t="shared" si="5"/>
        <v>0.023412971278345154</v>
      </c>
      <c r="T25" s="303">
        <v>8548</v>
      </c>
      <c r="U25" s="301">
        <v>7203</v>
      </c>
      <c r="V25" s="302"/>
      <c r="W25" s="301"/>
      <c r="X25" s="285">
        <f t="shared" si="6"/>
        <v>15751</v>
      </c>
      <c r="Y25" s="300">
        <f t="shared" si="7"/>
        <v>-0.03371214526061839</v>
      </c>
    </row>
    <row r="26" spans="1:25" ht="18.75" customHeight="1">
      <c r="A26" s="306" t="s">
        <v>263</v>
      </c>
      <c r="B26" s="303">
        <v>6485</v>
      </c>
      <c r="C26" s="301">
        <v>4785</v>
      </c>
      <c r="D26" s="302">
        <v>0</v>
      </c>
      <c r="E26" s="301">
        <v>0</v>
      </c>
      <c r="F26" s="302">
        <f t="shared" si="0"/>
        <v>11270</v>
      </c>
      <c r="G26" s="304">
        <f t="shared" si="1"/>
        <v>0.017336674527394867</v>
      </c>
      <c r="H26" s="303">
        <v>361</v>
      </c>
      <c r="I26" s="301"/>
      <c r="J26" s="302">
        <v>0</v>
      </c>
      <c r="K26" s="301">
        <v>0</v>
      </c>
      <c r="L26" s="302">
        <f t="shared" si="2"/>
        <v>361</v>
      </c>
      <c r="M26" s="305">
        <f t="shared" si="3"/>
        <v>30.218836565096954</v>
      </c>
      <c r="N26" s="303">
        <v>6485</v>
      </c>
      <c r="O26" s="301">
        <v>4785</v>
      </c>
      <c r="P26" s="302">
        <v>0</v>
      </c>
      <c r="Q26" s="301">
        <v>0</v>
      </c>
      <c r="R26" s="302">
        <f t="shared" si="4"/>
        <v>11270</v>
      </c>
      <c r="S26" s="304">
        <f t="shared" si="5"/>
        <v>0.017336674527394867</v>
      </c>
      <c r="T26" s="303">
        <v>361</v>
      </c>
      <c r="U26" s="301"/>
      <c r="V26" s="302">
        <v>0</v>
      </c>
      <c r="W26" s="301">
        <v>0</v>
      </c>
      <c r="X26" s="285">
        <f t="shared" si="6"/>
        <v>361</v>
      </c>
      <c r="Y26" s="300" t="str">
        <f t="shared" si="7"/>
        <v>  *  </v>
      </c>
    </row>
    <row r="27" spans="1:25" ht="18.75" customHeight="1">
      <c r="A27" s="306" t="s">
        <v>262</v>
      </c>
      <c r="B27" s="303">
        <v>1217</v>
      </c>
      <c r="C27" s="301"/>
      <c r="D27" s="302"/>
      <c r="E27" s="301"/>
      <c r="F27" s="302">
        <f t="shared" si="0"/>
        <v>1217</v>
      </c>
      <c r="G27" s="304">
        <f t="shared" si="1"/>
        <v>0.001872114720482658</v>
      </c>
      <c r="H27" s="303">
        <v>1738</v>
      </c>
      <c r="I27" s="301"/>
      <c r="J27" s="302"/>
      <c r="K27" s="301"/>
      <c r="L27" s="302">
        <f t="shared" si="2"/>
        <v>1738</v>
      </c>
      <c r="M27" s="305">
        <f t="shared" si="3"/>
        <v>-0.29976985040276183</v>
      </c>
      <c r="N27" s="303">
        <v>1217</v>
      </c>
      <c r="O27" s="301"/>
      <c r="P27" s="302"/>
      <c r="Q27" s="301"/>
      <c r="R27" s="302">
        <f t="shared" si="4"/>
        <v>1217</v>
      </c>
      <c r="S27" s="304">
        <f t="shared" si="5"/>
        <v>0.001872114720482658</v>
      </c>
      <c r="T27" s="303">
        <v>1738</v>
      </c>
      <c r="U27" s="301"/>
      <c r="V27" s="302"/>
      <c r="W27" s="301"/>
      <c r="X27" s="285">
        <f t="shared" si="6"/>
        <v>1738</v>
      </c>
      <c r="Y27" s="300">
        <f t="shared" si="7"/>
        <v>-0.29976985040276183</v>
      </c>
    </row>
    <row r="28" spans="1:25" ht="18.75" customHeight="1" thickBot="1">
      <c r="A28" s="306" t="s">
        <v>191</v>
      </c>
      <c r="B28" s="303">
        <v>853</v>
      </c>
      <c r="C28" s="301">
        <v>0</v>
      </c>
      <c r="D28" s="302">
        <v>2</v>
      </c>
      <c r="E28" s="301">
        <v>2</v>
      </c>
      <c r="F28" s="302">
        <f t="shared" si="0"/>
        <v>857</v>
      </c>
      <c r="G28" s="304">
        <f t="shared" si="1"/>
        <v>0.0013183256495099735</v>
      </c>
      <c r="H28" s="303">
        <v>1094</v>
      </c>
      <c r="I28" s="301">
        <v>0</v>
      </c>
      <c r="J28" s="302">
        <v>0</v>
      </c>
      <c r="K28" s="301">
        <v>0</v>
      </c>
      <c r="L28" s="302">
        <f t="shared" si="2"/>
        <v>1094</v>
      </c>
      <c r="M28" s="305">
        <f t="shared" si="3"/>
        <v>-0.21663619744058504</v>
      </c>
      <c r="N28" s="303">
        <v>853</v>
      </c>
      <c r="O28" s="301">
        <v>0</v>
      </c>
      <c r="P28" s="302">
        <v>2</v>
      </c>
      <c r="Q28" s="301">
        <v>2</v>
      </c>
      <c r="R28" s="302">
        <f t="shared" si="4"/>
        <v>857</v>
      </c>
      <c r="S28" s="304">
        <f t="shared" si="5"/>
        <v>0.0013183256495099735</v>
      </c>
      <c r="T28" s="303">
        <v>1094</v>
      </c>
      <c r="U28" s="301">
        <v>0</v>
      </c>
      <c r="V28" s="302">
        <v>0</v>
      </c>
      <c r="W28" s="301">
        <v>0</v>
      </c>
      <c r="X28" s="285">
        <f t="shared" si="6"/>
        <v>1094</v>
      </c>
      <c r="Y28" s="300">
        <f t="shared" si="7"/>
        <v>-0.21663619744058504</v>
      </c>
    </row>
    <row r="29" spans="1:25" s="335" customFormat="1" ht="18.75" customHeight="1">
      <c r="A29" s="342" t="s">
        <v>209</v>
      </c>
      <c r="B29" s="339">
        <f>SUM(B30:B37)</f>
        <v>75142</v>
      </c>
      <c r="C29" s="338">
        <f>SUM(C30:C37)</f>
        <v>60597</v>
      </c>
      <c r="D29" s="337">
        <f>SUM(D30:D37)</f>
        <v>3039</v>
      </c>
      <c r="E29" s="338">
        <f>SUM(E30:E37)</f>
        <v>3437</v>
      </c>
      <c r="F29" s="337">
        <f t="shared" si="0"/>
        <v>142215</v>
      </c>
      <c r="G29" s="340">
        <f t="shared" si="1"/>
        <v>0.21876975757883418</v>
      </c>
      <c r="H29" s="339">
        <f>SUM(H30:H37)</f>
        <v>56380</v>
      </c>
      <c r="I29" s="338">
        <f>SUM(I30:I37)</f>
        <v>50746</v>
      </c>
      <c r="J29" s="337">
        <f>SUM(J30:J37)</f>
        <v>2812</v>
      </c>
      <c r="K29" s="338">
        <f>SUM(K30:K37)</f>
        <v>3397</v>
      </c>
      <c r="L29" s="337">
        <f t="shared" si="2"/>
        <v>113335</v>
      </c>
      <c r="M29" s="341">
        <f t="shared" si="3"/>
        <v>0.2548197820620286</v>
      </c>
      <c r="N29" s="339">
        <f>SUM(N30:N37)</f>
        <v>75142</v>
      </c>
      <c r="O29" s="338">
        <f>SUM(O30:O37)</f>
        <v>60597</v>
      </c>
      <c r="P29" s="337">
        <f>SUM(P30:P37)</f>
        <v>3039</v>
      </c>
      <c r="Q29" s="338">
        <f>SUM(Q30:Q37)</f>
        <v>3437</v>
      </c>
      <c r="R29" s="337">
        <f t="shared" si="4"/>
        <v>142215</v>
      </c>
      <c r="S29" s="340">
        <f t="shared" si="5"/>
        <v>0.21876975757883418</v>
      </c>
      <c r="T29" s="339">
        <f>SUM(T30:T37)</f>
        <v>56380</v>
      </c>
      <c r="U29" s="338">
        <f>SUM(U30:U37)</f>
        <v>50746</v>
      </c>
      <c r="V29" s="337">
        <f>SUM(V30:V37)</f>
        <v>2812</v>
      </c>
      <c r="W29" s="338">
        <f>SUM(W30:W37)</f>
        <v>3397</v>
      </c>
      <c r="X29" s="337">
        <f t="shared" si="6"/>
        <v>113335</v>
      </c>
      <c r="Y29" s="336">
        <f t="shared" si="7"/>
        <v>0.2548197820620286</v>
      </c>
    </row>
    <row r="30" spans="1:25" s="276" customFormat="1" ht="18.75" customHeight="1">
      <c r="A30" s="291" t="s">
        <v>261</v>
      </c>
      <c r="B30" s="289">
        <v>48049</v>
      </c>
      <c r="C30" s="286">
        <v>38209</v>
      </c>
      <c r="D30" s="285">
        <v>301</v>
      </c>
      <c r="E30" s="286">
        <v>222</v>
      </c>
      <c r="F30" s="285">
        <f t="shared" si="0"/>
        <v>86781</v>
      </c>
      <c r="G30" s="288">
        <f t="shared" si="1"/>
        <v>0.13349547046689034</v>
      </c>
      <c r="H30" s="289">
        <v>35665</v>
      </c>
      <c r="I30" s="286">
        <v>34535</v>
      </c>
      <c r="J30" s="285">
        <v>298</v>
      </c>
      <c r="K30" s="286">
        <v>139</v>
      </c>
      <c r="L30" s="285">
        <f t="shared" si="2"/>
        <v>70637</v>
      </c>
      <c r="M30" s="290">
        <f t="shared" si="3"/>
        <v>0.22854877755284053</v>
      </c>
      <c r="N30" s="289">
        <v>48049</v>
      </c>
      <c r="O30" s="286">
        <v>38209</v>
      </c>
      <c r="P30" s="285">
        <v>301</v>
      </c>
      <c r="Q30" s="286">
        <v>222</v>
      </c>
      <c r="R30" s="285">
        <f t="shared" si="4"/>
        <v>86781</v>
      </c>
      <c r="S30" s="288">
        <f t="shared" si="5"/>
        <v>0.13349547046689034</v>
      </c>
      <c r="T30" s="287">
        <v>35665</v>
      </c>
      <c r="U30" s="286">
        <v>34535</v>
      </c>
      <c r="V30" s="285">
        <v>298</v>
      </c>
      <c r="W30" s="286">
        <v>139</v>
      </c>
      <c r="X30" s="285">
        <f t="shared" si="6"/>
        <v>70637</v>
      </c>
      <c r="Y30" s="284">
        <f t="shared" si="7"/>
        <v>0.22854877755284053</v>
      </c>
    </row>
    <row r="31" spans="1:25" s="276" customFormat="1" ht="18.75" customHeight="1">
      <c r="A31" s="291" t="s">
        <v>260</v>
      </c>
      <c r="B31" s="289">
        <v>15050</v>
      </c>
      <c r="C31" s="286">
        <v>12474</v>
      </c>
      <c r="D31" s="285">
        <v>434</v>
      </c>
      <c r="E31" s="286">
        <v>440</v>
      </c>
      <c r="F31" s="285">
        <f t="shared" si="0"/>
        <v>28398</v>
      </c>
      <c r="G31" s="288">
        <f t="shared" si="1"/>
        <v>0.04368472788189525</v>
      </c>
      <c r="H31" s="289">
        <v>11845</v>
      </c>
      <c r="I31" s="286">
        <v>9587</v>
      </c>
      <c r="J31" s="285">
        <v>314</v>
      </c>
      <c r="K31" s="286">
        <v>371</v>
      </c>
      <c r="L31" s="285">
        <f t="shared" si="2"/>
        <v>22117</v>
      </c>
      <c r="M31" s="290">
        <f t="shared" si="3"/>
        <v>0.2839896911877742</v>
      </c>
      <c r="N31" s="289">
        <v>15050</v>
      </c>
      <c r="O31" s="286">
        <v>12474</v>
      </c>
      <c r="P31" s="285">
        <v>434</v>
      </c>
      <c r="Q31" s="286">
        <v>440</v>
      </c>
      <c r="R31" s="285">
        <f t="shared" si="4"/>
        <v>28398</v>
      </c>
      <c r="S31" s="288">
        <f t="shared" si="5"/>
        <v>0.04368472788189525</v>
      </c>
      <c r="T31" s="287">
        <v>11845</v>
      </c>
      <c r="U31" s="286">
        <v>9587</v>
      </c>
      <c r="V31" s="285">
        <v>314</v>
      </c>
      <c r="W31" s="286">
        <v>371</v>
      </c>
      <c r="X31" s="285">
        <f t="shared" si="6"/>
        <v>22117</v>
      </c>
      <c r="Y31" s="284">
        <f t="shared" si="7"/>
        <v>0.2839896911877742</v>
      </c>
    </row>
    <row r="32" spans="1:25" s="276" customFormat="1" ht="18.75" customHeight="1">
      <c r="A32" s="291" t="s">
        <v>259</v>
      </c>
      <c r="B32" s="289">
        <v>5253</v>
      </c>
      <c r="C32" s="286">
        <v>3996</v>
      </c>
      <c r="D32" s="285">
        <v>595</v>
      </c>
      <c r="E32" s="286">
        <v>604</v>
      </c>
      <c r="F32" s="285">
        <f t="shared" si="0"/>
        <v>10448</v>
      </c>
      <c r="G32" s="288">
        <f t="shared" si="1"/>
        <v>0.01607218948200724</v>
      </c>
      <c r="H32" s="289">
        <v>4026</v>
      </c>
      <c r="I32" s="286">
        <v>2814</v>
      </c>
      <c r="J32" s="285">
        <v>669</v>
      </c>
      <c r="K32" s="286">
        <v>725</v>
      </c>
      <c r="L32" s="285">
        <f t="shared" si="2"/>
        <v>8234</v>
      </c>
      <c r="M32" s="290">
        <f t="shared" si="3"/>
        <v>0.2688851105173671</v>
      </c>
      <c r="N32" s="289">
        <v>5253</v>
      </c>
      <c r="O32" s="286">
        <v>3996</v>
      </c>
      <c r="P32" s="285">
        <v>595</v>
      </c>
      <c r="Q32" s="286">
        <v>604</v>
      </c>
      <c r="R32" s="285">
        <f t="shared" si="4"/>
        <v>10448</v>
      </c>
      <c r="S32" s="288">
        <f t="shared" si="5"/>
        <v>0.01607218948200724</v>
      </c>
      <c r="T32" s="287">
        <v>4026</v>
      </c>
      <c r="U32" s="286">
        <v>2814</v>
      </c>
      <c r="V32" s="285">
        <v>669</v>
      </c>
      <c r="W32" s="286">
        <v>725</v>
      </c>
      <c r="X32" s="285">
        <f t="shared" si="6"/>
        <v>8234</v>
      </c>
      <c r="Y32" s="284">
        <f t="shared" si="7"/>
        <v>0.2688851105173671</v>
      </c>
    </row>
    <row r="33" spans="1:25" s="276" customFormat="1" ht="18.75" customHeight="1">
      <c r="A33" s="291" t="s">
        <v>258</v>
      </c>
      <c r="B33" s="289">
        <v>1889</v>
      </c>
      <c r="C33" s="286">
        <v>1725</v>
      </c>
      <c r="D33" s="285">
        <v>1700</v>
      </c>
      <c r="E33" s="286">
        <v>2162</v>
      </c>
      <c r="F33" s="285">
        <f t="shared" si="0"/>
        <v>7476</v>
      </c>
      <c r="G33" s="288">
        <f t="shared" si="1"/>
        <v>0.011500353040532745</v>
      </c>
      <c r="H33" s="289">
        <v>2036</v>
      </c>
      <c r="I33" s="286">
        <v>1948</v>
      </c>
      <c r="J33" s="285">
        <v>1405</v>
      </c>
      <c r="K33" s="286">
        <v>1971</v>
      </c>
      <c r="L33" s="285">
        <f t="shared" si="2"/>
        <v>7360</v>
      </c>
      <c r="M33" s="290">
        <f t="shared" si="3"/>
        <v>0.015760869565217384</v>
      </c>
      <c r="N33" s="289">
        <v>1889</v>
      </c>
      <c r="O33" s="286">
        <v>1725</v>
      </c>
      <c r="P33" s="285">
        <v>1700</v>
      </c>
      <c r="Q33" s="286">
        <v>2162</v>
      </c>
      <c r="R33" s="285">
        <f t="shared" si="4"/>
        <v>7476</v>
      </c>
      <c r="S33" s="288">
        <f t="shared" si="5"/>
        <v>0.011500353040532745</v>
      </c>
      <c r="T33" s="287">
        <v>2036</v>
      </c>
      <c r="U33" s="286">
        <v>1948</v>
      </c>
      <c r="V33" s="285">
        <v>1405</v>
      </c>
      <c r="W33" s="286">
        <v>1971</v>
      </c>
      <c r="X33" s="285">
        <f t="shared" si="6"/>
        <v>7360</v>
      </c>
      <c r="Y33" s="284">
        <f t="shared" si="7"/>
        <v>0.015760869565217384</v>
      </c>
    </row>
    <row r="34" spans="1:25" s="276" customFormat="1" ht="18.75" customHeight="1">
      <c r="A34" s="291" t="s">
        <v>257</v>
      </c>
      <c r="B34" s="289">
        <v>3352</v>
      </c>
      <c r="C34" s="286">
        <v>3054</v>
      </c>
      <c r="D34" s="285"/>
      <c r="E34" s="286"/>
      <c r="F34" s="285">
        <f t="shared" si="0"/>
        <v>6406</v>
      </c>
      <c r="G34" s="288">
        <f t="shared" si="1"/>
        <v>0.009854368857363934</v>
      </c>
      <c r="H34" s="289">
        <v>691</v>
      </c>
      <c r="I34" s="286">
        <v>518</v>
      </c>
      <c r="J34" s="285"/>
      <c r="K34" s="286"/>
      <c r="L34" s="285">
        <f t="shared" si="2"/>
        <v>1209</v>
      </c>
      <c r="M34" s="290">
        <f t="shared" si="3"/>
        <v>4.29859387923904</v>
      </c>
      <c r="N34" s="289">
        <v>3352</v>
      </c>
      <c r="O34" s="286">
        <v>3054</v>
      </c>
      <c r="P34" s="285"/>
      <c r="Q34" s="286"/>
      <c r="R34" s="285">
        <f t="shared" si="4"/>
        <v>6406</v>
      </c>
      <c r="S34" s="288">
        <f t="shared" si="5"/>
        <v>0.009854368857363934</v>
      </c>
      <c r="T34" s="287">
        <v>691</v>
      </c>
      <c r="U34" s="286">
        <v>518</v>
      </c>
      <c r="V34" s="285"/>
      <c r="W34" s="286"/>
      <c r="X34" s="285">
        <f t="shared" si="6"/>
        <v>1209</v>
      </c>
      <c r="Y34" s="284" t="str">
        <f t="shared" si="7"/>
        <v>  *  </v>
      </c>
    </row>
    <row r="35" spans="1:25" s="276" customFormat="1" ht="18.75" customHeight="1">
      <c r="A35" s="291" t="s">
        <v>256</v>
      </c>
      <c r="B35" s="289">
        <v>909</v>
      </c>
      <c r="C35" s="286">
        <v>768</v>
      </c>
      <c r="D35" s="285"/>
      <c r="E35" s="286"/>
      <c r="F35" s="285">
        <f t="shared" si="0"/>
        <v>1677</v>
      </c>
      <c r="G35" s="288">
        <f t="shared" si="1"/>
        <v>0.0025797340889477547</v>
      </c>
      <c r="H35" s="289">
        <v>1176</v>
      </c>
      <c r="I35" s="286">
        <v>719</v>
      </c>
      <c r="J35" s="285"/>
      <c r="K35" s="286"/>
      <c r="L35" s="285">
        <f t="shared" si="2"/>
        <v>1895</v>
      </c>
      <c r="M35" s="290">
        <f t="shared" si="3"/>
        <v>-0.11503957783641161</v>
      </c>
      <c r="N35" s="289">
        <v>909</v>
      </c>
      <c r="O35" s="286">
        <v>768</v>
      </c>
      <c r="P35" s="285"/>
      <c r="Q35" s="286"/>
      <c r="R35" s="285">
        <f t="shared" si="4"/>
        <v>1677</v>
      </c>
      <c r="S35" s="288">
        <f t="shared" si="5"/>
        <v>0.0025797340889477547</v>
      </c>
      <c r="T35" s="287">
        <v>1176</v>
      </c>
      <c r="U35" s="286">
        <v>719</v>
      </c>
      <c r="V35" s="285"/>
      <c r="W35" s="286"/>
      <c r="X35" s="285">
        <f t="shared" si="6"/>
        <v>1895</v>
      </c>
      <c r="Y35" s="284">
        <f t="shared" si="7"/>
        <v>-0.11503957783641161</v>
      </c>
    </row>
    <row r="36" spans="1:25" s="276" customFormat="1" ht="18.75" customHeight="1">
      <c r="A36" s="291" t="s">
        <v>255</v>
      </c>
      <c r="B36" s="289">
        <v>321</v>
      </c>
      <c r="C36" s="286">
        <v>196</v>
      </c>
      <c r="D36" s="285">
        <v>9</v>
      </c>
      <c r="E36" s="286">
        <v>9</v>
      </c>
      <c r="F36" s="285">
        <f t="shared" si="0"/>
        <v>535</v>
      </c>
      <c r="G36" s="288">
        <f t="shared" si="1"/>
        <v>0.0008229920915844059</v>
      </c>
      <c r="H36" s="289">
        <v>566</v>
      </c>
      <c r="I36" s="286">
        <v>247</v>
      </c>
      <c r="J36" s="285">
        <v>12</v>
      </c>
      <c r="K36" s="286"/>
      <c r="L36" s="285">
        <f t="shared" si="2"/>
        <v>825</v>
      </c>
      <c r="M36" s="290">
        <f t="shared" si="3"/>
        <v>-0.35151515151515156</v>
      </c>
      <c r="N36" s="289">
        <v>321</v>
      </c>
      <c r="O36" s="286">
        <v>196</v>
      </c>
      <c r="P36" s="285">
        <v>9</v>
      </c>
      <c r="Q36" s="286">
        <v>9</v>
      </c>
      <c r="R36" s="285">
        <f t="shared" si="4"/>
        <v>535</v>
      </c>
      <c r="S36" s="288">
        <f t="shared" si="5"/>
        <v>0.0008229920915844059</v>
      </c>
      <c r="T36" s="287">
        <v>566</v>
      </c>
      <c r="U36" s="286">
        <v>247</v>
      </c>
      <c r="V36" s="285">
        <v>12</v>
      </c>
      <c r="W36" s="286"/>
      <c r="X36" s="285">
        <f t="shared" si="6"/>
        <v>825</v>
      </c>
      <c r="Y36" s="284">
        <f t="shared" si="7"/>
        <v>-0.35151515151515156</v>
      </c>
    </row>
    <row r="37" spans="1:25" s="276" customFormat="1" ht="18.75" customHeight="1" thickBot="1">
      <c r="A37" s="291" t="s">
        <v>191</v>
      </c>
      <c r="B37" s="289">
        <v>319</v>
      </c>
      <c r="C37" s="286">
        <v>175</v>
      </c>
      <c r="D37" s="285">
        <v>0</v>
      </c>
      <c r="E37" s="286">
        <v>0</v>
      </c>
      <c r="F37" s="285">
        <f t="shared" si="0"/>
        <v>494</v>
      </c>
      <c r="G37" s="288">
        <f t="shared" si="1"/>
        <v>0.0007599216696125169</v>
      </c>
      <c r="H37" s="289">
        <v>375</v>
      </c>
      <c r="I37" s="286">
        <v>378</v>
      </c>
      <c r="J37" s="285">
        <v>114</v>
      </c>
      <c r="K37" s="286">
        <v>191</v>
      </c>
      <c r="L37" s="285">
        <f t="shared" si="2"/>
        <v>1058</v>
      </c>
      <c r="M37" s="290">
        <f t="shared" si="3"/>
        <v>-0.5330812854442344</v>
      </c>
      <c r="N37" s="289">
        <v>319</v>
      </c>
      <c r="O37" s="286">
        <v>175</v>
      </c>
      <c r="P37" s="285">
        <v>0</v>
      </c>
      <c r="Q37" s="286">
        <v>0</v>
      </c>
      <c r="R37" s="285">
        <f t="shared" si="4"/>
        <v>494</v>
      </c>
      <c r="S37" s="288">
        <f t="shared" si="5"/>
        <v>0.0007599216696125169</v>
      </c>
      <c r="T37" s="287">
        <v>375</v>
      </c>
      <c r="U37" s="286">
        <v>378</v>
      </c>
      <c r="V37" s="285">
        <v>114</v>
      </c>
      <c r="W37" s="286">
        <v>191</v>
      </c>
      <c r="X37" s="285">
        <f t="shared" si="6"/>
        <v>1058</v>
      </c>
      <c r="Y37" s="284">
        <f t="shared" si="7"/>
        <v>-0.5330812854442344</v>
      </c>
    </row>
    <row r="38" spans="1:25" s="335" customFormat="1" ht="18.75" customHeight="1">
      <c r="A38" s="342" t="s">
        <v>198</v>
      </c>
      <c r="B38" s="339">
        <f>SUM(B39:B42)</f>
        <v>6650</v>
      </c>
      <c r="C38" s="338">
        <f>SUM(C39:C42)</f>
        <v>6425</v>
      </c>
      <c r="D38" s="337">
        <f>SUM(D39:D42)</f>
        <v>470</v>
      </c>
      <c r="E38" s="338">
        <f>SUM(E39:E42)</f>
        <v>425</v>
      </c>
      <c r="F38" s="337">
        <f t="shared" si="0"/>
        <v>13970</v>
      </c>
      <c r="G38" s="340">
        <f t="shared" si="1"/>
        <v>0.02149009255969</v>
      </c>
      <c r="H38" s="339">
        <f>SUM(H39:H42)</f>
        <v>6803</v>
      </c>
      <c r="I38" s="338">
        <f>SUM(I39:I42)</f>
        <v>6346</v>
      </c>
      <c r="J38" s="337">
        <f>SUM(J39:J42)</f>
        <v>596</v>
      </c>
      <c r="K38" s="338">
        <f>SUM(K39:K42)</f>
        <v>567</v>
      </c>
      <c r="L38" s="337">
        <f t="shared" si="2"/>
        <v>14312</v>
      </c>
      <c r="M38" s="341">
        <f t="shared" si="3"/>
        <v>-0.023896031302403586</v>
      </c>
      <c r="N38" s="339">
        <f>SUM(N39:N42)</f>
        <v>6650</v>
      </c>
      <c r="O38" s="338">
        <f>SUM(O39:O42)</f>
        <v>6425</v>
      </c>
      <c r="P38" s="337">
        <f>SUM(P39:P42)</f>
        <v>470</v>
      </c>
      <c r="Q38" s="338">
        <f>SUM(Q39:Q42)</f>
        <v>425</v>
      </c>
      <c r="R38" s="337">
        <f t="shared" si="4"/>
        <v>13970</v>
      </c>
      <c r="S38" s="340">
        <f t="shared" si="5"/>
        <v>0.02149009255969</v>
      </c>
      <c r="T38" s="339">
        <f>SUM(T39:T42)</f>
        <v>6803</v>
      </c>
      <c r="U38" s="338">
        <f>SUM(U39:U42)</f>
        <v>6346</v>
      </c>
      <c r="V38" s="337">
        <f>SUM(V39:V42)</f>
        <v>596</v>
      </c>
      <c r="W38" s="338">
        <f>SUM(W39:W42)</f>
        <v>567</v>
      </c>
      <c r="X38" s="337">
        <f t="shared" si="6"/>
        <v>14312</v>
      </c>
      <c r="Y38" s="336">
        <f t="shared" si="7"/>
        <v>-0.023896031302403586</v>
      </c>
    </row>
    <row r="39" spans="1:25" ht="18.75" customHeight="1">
      <c r="A39" s="291" t="s">
        <v>254</v>
      </c>
      <c r="B39" s="289">
        <v>4611</v>
      </c>
      <c r="C39" s="286">
        <v>4360</v>
      </c>
      <c r="D39" s="285">
        <v>470</v>
      </c>
      <c r="E39" s="286">
        <v>425</v>
      </c>
      <c r="F39" s="285">
        <f t="shared" si="0"/>
        <v>9866</v>
      </c>
      <c r="G39" s="288">
        <f t="shared" si="1"/>
        <v>0.0151768971506014</v>
      </c>
      <c r="H39" s="289">
        <v>4904</v>
      </c>
      <c r="I39" s="286">
        <v>3903</v>
      </c>
      <c r="J39" s="285">
        <v>488</v>
      </c>
      <c r="K39" s="286">
        <v>385</v>
      </c>
      <c r="L39" s="285">
        <f t="shared" si="2"/>
        <v>9680</v>
      </c>
      <c r="M39" s="290">
        <f t="shared" si="3"/>
        <v>0.019214876033057937</v>
      </c>
      <c r="N39" s="289">
        <v>4611</v>
      </c>
      <c r="O39" s="286">
        <v>4360</v>
      </c>
      <c r="P39" s="285">
        <v>470</v>
      </c>
      <c r="Q39" s="286">
        <v>425</v>
      </c>
      <c r="R39" s="285">
        <f t="shared" si="4"/>
        <v>9866</v>
      </c>
      <c r="S39" s="288">
        <f t="shared" si="5"/>
        <v>0.0151768971506014</v>
      </c>
      <c r="T39" s="287">
        <v>4904</v>
      </c>
      <c r="U39" s="286">
        <v>3903</v>
      </c>
      <c r="V39" s="285">
        <v>488</v>
      </c>
      <c r="W39" s="286">
        <v>385</v>
      </c>
      <c r="X39" s="285">
        <f t="shared" si="6"/>
        <v>9680</v>
      </c>
      <c r="Y39" s="284">
        <f t="shared" si="7"/>
        <v>0.019214876033057937</v>
      </c>
    </row>
    <row r="40" spans="1:25" ht="18.75" customHeight="1">
      <c r="A40" s="291" t="s">
        <v>253</v>
      </c>
      <c r="B40" s="289">
        <v>1844</v>
      </c>
      <c r="C40" s="286">
        <v>2029</v>
      </c>
      <c r="D40" s="285">
        <v>0</v>
      </c>
      <c r="E40" s="286">
        <v>0</v>
      </c>
      <c r="F40" s="285">
        <f t="shared" si="0"/>
        <v>3873</v>
      </c>
      <c r="G40" s="288">
        <f t="shared" si="1"/>
        <v>0.0059578474218811295</v>
      </c>
      <c r="H40" s="289">
        <v>1718</v>
      </c>
      <c r="I40" s="286">
        <v>2235</v>
      </c>
      <c r="J40" s="285">
        <v>94</v>
      </c>
      <c r="K40" s="286">
        <v>182</v>
      </c>
      <c r="L40" s="285">
        <f t="shared" si="2"/>
        <v>4229</v>
      </c>
      <c r="M40" s="290">
        <f t="shared" si="3"/>
        <v>-0.08418065736580749</v>
      </c>
      <c r="N40" s="289">
        <v>1844</v>
      </c>
      <c r="O40" s="286">
        <v>2029</v>
      </c>
      <c r="P40" s="285">
        <v>0</v>
      </c>
      <c r="Q40" s="286">
        <v>0</v>
      </c>
      <c r="R40" s="285">
        <f t="shared" si="4"/>
        <v>3873</v>
      </c>
      <c r="S40" s="288">
        <f t="shared" si="5"/>
        <v>0.0059578474218811295</v>
      </c>
      <c r="T40" s="287">
        <v>1718</v>
      </c>
      <c r="U40" s="286">
        <v>2235</v>
      </c>
      <c r="V40" s="285">
        <v>94</v>
      </c>
      <c r="W40" s="286">
        <v>182</v>
      </c>
      <c r="X40" s="285">
        <f t="shared" si="6"/>
        <v>4229</v>
      </c>
      <c r="Y40" s="284">
        <f t="shared" si="7"/>
        <v>-0.08418065736580749</v>
      </c>
    </row>
    <row r="41" spans="1:25" ht="18.75" customHeight="1">
      <c r="A41" s="291" t="s">
        <v>252</v>
      </c>
      <c r="B41" s="289">
        <v>178</v>
      </c>
      <c r="C41" s="286">
        <v>36</v>
      </c>
      <c r="D41" s="285"/>
      <c r="E41" s="286"/>
      <c r="F41" s="285">
        <f t="shared" si="0"/>
        <v>214</v>
      </c>
      <c r="G41" s="288">
        <f t="shared" si="1"/>
        <v>0.00032919683663376235</v>
      </c>
      <c r="H41" s="289">
        <v>173</v>
      </c>
      <c r="I41" s="286">
        <v>208</v>
      </c>
      <c r="J41" s="285"/>
      <c r="K41" s="286"/>
      <c r="L41" s="285">
        <f t="shared" si="2"/>
        <v>381</v>
      </c>
      <c r="M41" s="290">
        <f t="shared" si="3"/>
        <v>-0.4383202099737533</v>
      </c>
      <c r="N41" s="289">
        <v>178</v>
      </c>
      <c r="O41" s="286">
        <v>36</v>
      </c>
      <c r="P41" s="285"/>
      <c r="Q41" s="286"/>
      <c r="R41" s="285">
        <f t="shared" si="4"/>
        <v>214</v>
      </c>
      <c r="S41" s="288">
        <f t="shared" si="5"/>
        <v>0.00032919683663376235</v>
      </c>
      <c r="T41" s="287">
        <v>173</v>
      </c>
      <c r="U41" s="286">
        <v>208</v>
      </c>
      <c r="V41" s="285"/>
      <c r="W41" s="286"/>
      <c r="X41" s="285">
        <f t="shared" si="6"/>
        <v>381</v>
      </c>
      <c r="Y41" s="284">
        <f t="shared" si="7"/>
        <v>-0.4383202099737533</v>
      </c>
    </row>
    <row r="42" spans="1:25" ht="18.75" customHeight="1" thickBot="1">
      <c r="A42" s="291" t="s">
        <v>132</v>
      </c>
      <c r="B42" s="289">
        <v>17</v>
      </c>
      <c r="C42" s="286">
        <v>0</v>
      </c>
      <c r="D42" s="285">
        <v>0</v>
      </c>
      <c r="E42" s="286">
        <v>0</v>
      </c>
      <c r="F42" s="285">
        <f t="shared" si="0"/>
        <v>17</v>
      </c>
      <c r="G42" s="288">
        <f t="shared" si="1"/>
        <v>2.6151150573710094E-05</v>
      </c>
      <c r="H42" s="289">
        <v>8</v>
      </c>
      <c r="I42" s="286">
        <v>0</v>
      </c>
      <c r="J42" s="285">
        <v>14</v>
      </c>
      <c r="K42" s="286">
        <v>0</v>
      </c>
      <c r="L42" s="285">
        <f t="shared" si="2"/>
        <v>22</v>
      </c>
      <c r="M42" s="290">
        <f t="shared" si="3"/>
        <v>-0.2272727272727273</v>
      </c>
      <c r="N42" s="289">
        <v>17</v>
      </c>
      <c r="O42" s="286">
        <v>0</v>
      </c>
      <c r="P42" s="285">
        <v>0</v>
      </c>
      <c r="Q42" s="286">
        <v>0</v>
      </c>
      <c r="R42" s="285">
        <f t="shared" si="4"/>
        <v>17</v>
      </c>
      <c r="S42" s="288">
        <f t="shared" si="5"/>
        <v>2.6151150573710094E-05</v>
      </c>
      <c r="T42" s="287">
        <v>8</v>
      </c>
      <c r="U42" s="286">
        <v>0</v>
      </c>
      <c r="V42" s="285">
        <v>14</v>
      </c>
      <c r="W42" s="286">
        <v>0</v>
      </c>
      <c r="X42" s="285">
        <f t="shared" si="6"/>
        <v>22</v>
      </c>
      <c r="Y42" s="284">
        <f t="shared" si="7"/>
        <v>-0.2272727272727273</v>
      </c>
    </row>
    <row r="43" spans="1:25" s="276" customFormat="1" ht="18.75" customHeight="1" thickBot="1">
      <c r="A43" s="334" t="s">
        <v>191</v>
      </c>
      <c r="B43" s="331">
        <v>1631</v>
      </c>
      <c r="C43" s="330">
        <v>367</v>
      </c>
      <c r="D43" s="329">
        <v>0</v>
      </c>
      <c r="E43" s="330">
        <v>0</v>
      </c>
      <c r="F43" s="329">
        <f t="shared" si="0"/>
        <v>1998</v>
      </c>
      <c r="G43" s="332">
        <f t="shared" si="1"/>
        <v>0.0030735293438983982</v>
      </c>
      <c r="H43" s="331">
        <v>2122</v>
      </c>
      <c r="I43" s="330">
        <v>431</v>
      </c>
      <c r="J43" s="329">
        <v>0</v>
      </c>
      <c r="K43" s="330">
        <v>0</v>
      </c>
      <c r="L43" s="329">
        <f t="shared" si="2"/>
        <v>2553</v>
      </c>
      <c r="M43" s="333">
        <f t="shared" si="3"/>
        <v>-0.21739130434782605</v>
      </c>
      <c r="N43" s="331">
        <v>1631</v>
      </c>
      <c r="O43" s="330">
        <v>367</v>
      </c>
      <c r="P43" s="329">
        <v>0</v>
      </c>
      <c r="Q43" s="330">
        <v>0</v>
      </c>
      <c r="R43" s="329">
        <f t="shared" si="4"/>
        <v>1998</v>
      </c>
      <c r="S43" s="332">
        <f t="shared" si="5"/>
        <v>0.0030735293438983982</v>
      </c>
      <c r="T43" s="331">
        <v>2122</v>
      </c>
      <c r="U43" s="330">
        <v>431</v>
      </c>
      <c r="V43" s="329">
        <v>0</v>
      </c>
      <c r="W43" s="330">
        <v>0</v>
      </c>
      <c r="X43" s="329">
        <f t="shared" si="6"/>
        <v>2553</v>
      </c>
      <c r="Y43" s="328">
        <f t="shared" si="7"/>
        <v>-0.21739130434782605</v>
      </c>
    </row>
    <row r="44" ht="15" thickTop="1">
      <c r="A44" s="186" t="s">
        <v>86</v>
      </c>
    </row>
    <row r="45" ht="14.25">
      <c r="A45" s="186" t="s">
        <v>190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4:Y65536 M44:M65536 Y3 M3 M5:M8 Y5:Y8">
    <cfRule type="cellIs" priority="1" dxfId="50" operator="lessThan" stopIfTrue="1">
      <formula>0</formula>
    </cfRule>
  </conditionalFormatting>
  <conditionalFormatting sqref="Y9:Y43 M9:M43">
    <cfRule type="cellIs" priority="2" dxfId="50" operator="lessThan" stopIfTrue="1">
      <formula>0</formula>
    </cfRule>
    <cfRule type="cellIs" priority="3" dxfId="52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61"/>
  <sheetViews>
    <sheetView showGridLines="0" zoomScale="80" zoomScaleNormal="80" zoomScalePageLayoutView="0" workbookViewId="0" topLeftCell="A37">
      <selection activeCell="A62" sqref="A62"/>
    </sheetView>
  </sheetViews>
  <sheetFormatPr defaultColWidth="8.00390625" defaultRowHeight="15"/>
  <cols>
    <col min="1" max="1" width="19.28125" style="188" customWidth="1"/>
    <col min="2" max="2" width="9.421875" style="188" bestFit="1" customWidth="1"/>
    <col min="3" max="3" width="9.7109375" style="188" bestFit="1" customWidth="1"/>
    <col min="4" max="4" width="8.00390625" style="188" bestFit="1" customWidth="1"/>
    <col min="5" max="5" width="9.7109375" style="188" bestFit="1" customWidth="1"/>
    <col min="6" max="6" width="9.421875" style="188" bestFit="1" customWidth="1"/>
    <col min="7" max="7" width="8.421875" style="188" customWidth="1"/>
    <col min="8" max="8" width="9.28125" style="188" bestFit="1" customWidth="1"/>
    <col min="9" max="9" width="9.7109375" style="188" bestFit="1" customWidth="1"/>
    <col min="10" max="10" width="8.57421875" style="188" customWidth="1"/>
    <col min="11" max="11" width="9.7109375" style="188" bestFit="1" customWidth="1"/>
    <col min="12" max="12" width="9.28125" style="188" bestFit="1" customWidth="1"/>
    <col min="13" max="13" width="8.7109375" style="188" bestFit="1" customWidth="1"/>
    <col min="14" max="14" width="10.00390625" style="188" customWidth="1"/>
    <col min="15" max="15" width="10.8515625" style="188" customWidth="1"/>
    <col min="16" max="16" width="9.00390625" style="188" customWidth="1"/>
    <col min="17" max="17" width="10.8515625" style="188" customWidth="1"/>
    <col min="18" max="18" width="9.57421875" style="188" customWidth="1"/>
    <col min="19" max="19" width="8.421875" style="188" customWidth="1"/>
    <col min="20" max="20" width="10.421875" style="188" customWidth="1"/>
    <col min="21" max="23" width="10.28125" style="188" customWidth="1"/>
    <col min="24" max="24" width="10.421875" style="188" customWidth="1"/>
    <col min="25" max="25" width="8.7109375" style="188" bestFit="1" customWidth="1"/>
    <col min="26" max="16384" width="8.00390625" style="188" customWidth="1"/>
  </cols>
  <sheetData>
    <row r="1" spans="24:25" ht="18.75" thickBot="1">
      <c r="X1" s="514" t="s">
        <v>31</v>
      </c>
      <c r="Y1" s="515"/>
    </row>
    <row r="2" ht="5.25" customHeight="1" thickBot="1"/>
    <row r="3" spans="1:25" ht="24.75" customHeight="1" thickTop="1">
      <c r="A3" s="585" t="s">
        <v>279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7"/>
    </row>
    <row r="4" spans="1:25" ht="21" customHeight="1" thickBot="1">
      <c r="A4" s="530" t="s">
        <v>114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2"/>
    </row>
    <row r="5" spans="1:25" s="327" customFormat="1" ht="15.75" customHeight="1" thickBot="1" thickTop="1">
      <c r="A5" s="542" t="s">
        <v>278</v>
      </c>
      <c r="B5" s="578" t="s">
        <v>73</v>
      </c>
      <c r="C5" s="579"/>
      <c r="D5" s="579"/>
      <c r="E5" s="579"/>
      <c r="F5" s="579"/>
      <c r="G5" s="579"/>
      <c r="H5" s="579"/>
      <c r="I5" s="579"/>
      <c r="J5" s="580"/>
      <c r="K5" s="580"/>
      <c r="L5" s="580"/>
      <c r="M5" s="581"/>
      <c r="N5" s="578" t="s">
        <v>72</v>
      </c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82"/>
    </row>
    <row r="6" spans="1:25" s="227" customFormat="1" ht="26.25" customHeight="1">
      <c r="A6" s="543"/>
      <c r="B6" s="570" t="s">
        <v>71</v>
      </c>
      <c r="C6" s="571"/>
      <c r="D6" s="571"/>
      <c r="E6" s="571"/>
      <c r="F6" s="571"/>
      <c r="G6" s="597" t="s">
        <v>68</v>
      </c>
      <c r="H6" s="570" t="s">
        <v>70</v>
      </c>
      <c r="I6" s="571"/>
      <c r="J6" s="571"/>
      <c r="K6" s="571"/>
      <c r="L6" s="571"/>
      <c r="M6" s="572" t="s">
        <v>66</v>
      </c>
      <c r="N6" s="570" t="s">
        <v>112</v>
      </c>
      <c r="O6" s="571"/>
      <c r="P6" s="571"/>
      <c r="Q6" s="571"/>
      <c r="R6" s="571"/>
      <c r="S6" s="597" t="s">
        <v>68</v>
      </c>
      <c r="T6" s="570" t="s">
        <v>111</v>
      </c>
      <c r="U6" s="571"/>
      <c r="V6" s="571"/>
      <c r="W6" s="571"/>
      <c r="X6" s="571"/>
      <c r="Y6" s="603" t="s">
        <v>66</v>
      </c>
    </row>
    <row r="7" spans="1:25" s="227" customFormat="1" ht="26.25" customHeight="1">
      <c r="A7" s="544"/>
      <c r="B7" s="593" t="s">
        <v>25</v>
      </c>
      <c r="C7" s="592"/>
      <c r="D7" s="591" t="s">
        <v>24</v>
      </c>
      <c r="E7" s="592"/>
      <c r="F7" s="583" t="s">
        <v>20</v>
      </c>
      <c r="G7" s="598"/>
      <c r="H7" s="593" t="s">
        <v>25</v>
      </c>
      <c r="I7" s="592"/>
      <c r="J7" s="591" t="s">
        <v>24</v>
      </c>
      <c r="K7" s="592"/>
      <c r="L7" s="583" t="s">
        <v>20</v>
      </c>
      <c r="M7" s="573"/>
      <c r="N7" s="593" t="s">
        <v>25</v>
      </c>
      <c r="O7" s="592"/>
      <c r="P7" s="591" t="s">
        <v>24</v>
      </c>
      <c r="Q7" s="592"/>
      <c r="R7" s="583" t="s">
        <v>20</v>
      </c>
      <c r="S7" s="598"/>
      <c r="T7" s="593" t="s">
        <v>25</v>
      </c>
      <c r="U7" s="592"/>
      <c r="V7" s="591" t="s">
        <v>24</v>
      </c>
      <c r="W7" s="592"/>
      <c r="X7" s="583" t="s">
        <v>20</v>
      </c>
      <c r="Y7" s="604"/>
    </row>
    <row r="8" spans="1:25" s="323" customFormat="1" ht="28.5" thickBot="1">
      <c r="A8" s="545"/>
      <c r="B8" s="326" t="s">
        <v>22</v>
      </c>
      <c r="C8" s="324" t="s">
        <v>21</v>
      </c>
      <c r="D8" s="325" t="s">
        <v>22</v>
      </c>
      <c r="E8" s="324" t="s">
        <v>21</v>
      </c>
      <c r="F8" s="584"/>
      <c r="G8" s="599"/>
      <c r="H8" s="326" t="s">
        <v>22</v>
      </c>
      <c r="I8" s="324" t="s">
        <v>21</v>
      </c>
      <c r="J8" s="325" t="s">
        <v>22</v>
      </c>
      <c r="K8" s="324" t="s">
        <v>21</v>
      </c>
      <c r="L8" s="584"/>
      <c r="M8" s="574"/>
      <c r="N8" s="326" t="s">
        <v>22</v>
      </c>
      <c r="O8" s="324" t="s">
        <v>21</v>
      </c>
      <c r="P8" s="325" t="s">
        <v>22</v>
      </c>
      <c r="Q8" s="324" t="s">
        <v>21</v>
      </c>
      <c r="R8" s="584"/>
      <c r="S8" s="599"/>
      <c r="T8" s="326" t="s">
        <v>22</v>
      </c>
      <c r="U8" s="324" t="s">
        <v>21</v>
      </c>
      <c r="V8" s="325" t="s">
        <v>22</v>
      </c>
      <c r="W8" s="324" t="s">
        <v>21</v>
      </c>
      <c r="X8" s="584"/>
      <c r="Y8" s="605"/>
    </row>
    <row r="9" spans="1:25" s="216" customFormat="1" ht="18" customHeight="1" thickBot="1" thickTop="1">
      <c r="A9" s="366" t="s">
        <v>27</v>
      </c>
      <c r="B9" s="364">
        <f>B10+B22+B36+B43+B50+B59</f>
        <v>337321</v>
      </c>
      <c r="C9" s="363">
        <f>C10+C22+C36+C43+C50+C59</f>
        <v>303592</v>
      </c>
      <c r="D9" s="361">
        <f>D10+D22+D36+D43+D50+D59</f>
        <v>4460</v>
      </c>
      <c r="E9" s="363">
        <f>E10+E22+E36+E43+E50+E59</f>
        <v>4694</v>
      </c>
      <c r="F9" s="361">
        <f aca="true" t="shared" si="0" ref="F9:F40">SUM(B9:E9)</f>
        <v>650067</v>
      </c>
      <c r="G9" s="377">
        <f aca="true" t="shared" si="1" ref="G9:G40">F9/$F$9</f>
        <v>1</v>
      </c>
      <c r="H9" s="364">
        <f>H10+H22+H36+H43+H50+H59</f>
        <v>284288</v>
      </c>
      <c r="I9" s="363">
        <f>I10+I22+I36+I43+I50+I59</f>
        <v>261693</v>
      </c>
      <c r="J9" s="361">
        <f>J10+J22+J36+J43+J50+J59</f>
        <v>5855</v>
      </c>
      <c r="K9" s="363">
        <f>K10+K22+K36+K43+K50+K59</f>
        <v>6060</v>
      </c>
      <c r="L9" s="361">
        <f aca="true" t="shared" si="2" ref="L9:L40">SUM(H9:K9)</f>
        <v>557896</v>
      </c>
      <c r="M9" s="360">
        <f aca="true" t="shared" si="3" ref="M9:M40">IF(ISERROR(F9/L9-1),"         /0",(F9/L9-1))</f>
        <v>0.1652117957468775</v>
      </c>
      <c r="N9" s="364">
        <f>N10+N22+N36+N43+N50+N59</f>
        <v>337321</v>
      </c>
      <c r="O9" s="363">
        <f>O10+O22+O36+O43+O50+O59</f>
        <v>303592</v>
      </c>
      <c r="P9" s="361">
        <f>P10+P22+P36+P43+P50+P59</f>
        <v>4460</v>
      </c>
      <c r="Q9" s="363">
        <f>Q10+Q22+Q36+Q43+Q50+Q59</f>
        <v>4694</v>
      </c>
      <c r="R9" s="361">
        <f aca="true" t="shared" si="4" ref="R9:R40">SUM(N9:Q9)</f>
        <v>650067</v>
      </c>
      <c r="S9" s="377">
        <f aca="true" t="shared" si="5" ref="S9:S40">R9/$R$9</f>
        <v>1</v>
      </c>
      <c r="T9" s="364">
        <f>T10+T22+T36+T43+T50+T59</f>
        <v>284288</v>
      </c>
      <c r="U9" s="363">
        <f>U10+U22+U36+U43+U50+U59</f>
        <v>261693</v>
      </c>
      <c r="V9" s="361">
        <f>V10+V22+V36+V43+V50+V59</f>
        <v>5855</v>
      </c>
      <c r="W9" s="363">
        <f>W10+W22+W36+W43+W50+W59</f>
        <v>6060</v>
      </c>
      <c r="X9" s="361">
        <f aca="true" t="shared" si="6" ref="X9:X40">SUM(T9:W9)</f>
        <v>557896</v>
      </c>
      <c r="Y9" s="360">
        <f>IF(ISERROR(R9/X9-1),"         /0",(R9/X9-1))</f>
        <v>0.1652117957468775</v>
      </c>
    </row>
    <row r="10" spans="1:25" s="335" customFormat="1" ht="18.75" customHeight="1">
      <c r="A10" s="342" t="s">
        <v>249</v>
      </c>
      <c r="B10" s="339">
        <f>SUM(B11:B21)</f>
        <v>117026</v>
      </c>
      <c r="C10" s="338">
        <f>SUM(C11:C21)</f>
        <v>107796</v>
      </c>
      <c r="D10" s="337">
        <f>SUM(D11:D21)</f>
        <v>791</v>
      </c>
      <c r="E10" s="338">
        <f>SUM(E11:E21)</f>
        <v>570</v>
      </c>
      <c r="F10" s="337">
        <f t="shared" si="0"/>
        <v>226183</v>
      </c>
      <c r="G10" s="340">
        <f t="shared" si="1"/>
        <v>0.347937981777263</v>
      </c>
      <c r="H10" s="339">
        <f>SUM(H11:H21)</f>
        <v>107129</v>
      </c>
      <c r="I10" s="338">
        <f>SUM(I11:I21)</f>
        <v>104359</v>
      </c>
      <c r="J10" s="337">
        <f>SUM(J11:J21)</f>
        <v>1772</v>
      </c>
      <c r="K10" s="338">
        <f>SUM(K11:K21)</f>
        <v>1485</v>
      </c>
      <c r="L10" s="337">
        <f t="shared" si="2"/>
        <v>214745</v>
      </c>
      <c r="M10" s="341">
        <f t="shared" si="3"/>
        <v>0.05326317260006053</v>
      </c>
      <c r="N10" s="339">
        <f>SUM(N11:N21)</f>
        <v>117026</v>
      </c>
      <c r="O10" s="338">
        <f>SUM(O11:O21)</f>
        <v>107796</v>
      </c>
      <c r="P10" s="337">
        <f>SUM(P11:P21)</f>
        <v>791</v>
      </c>
      <c r="Q10" s="338">
        <f>SUM(Q11:Q21)</f>
        <v>570</v>
      </c>
      <c r="R10" s="337">
        <f t="shared" si="4"/>
        <v>226183</v>
      </c>
      <c r="S10" s="340">
        <f t="shared" si="5"/>
        <v>0.347937981777263</v>
      </c>
      <c r="T10" s="339">
        <f>SUM(T11:T21)</f>
        <v>107129</v>
      </c>
      <c r="U10" s="338">
        <f>SUM(U11:U21)</f>
        <v>104359</v>
      </c>
      <c r="V10" s="337">
        <f>SUM(V11:V21)</f>
        <v>1772</v>
      </c>
      <c r="W10" s="338">
        <f>SUM(W11:W21)</f>
        <v>1485</v>
      </c>
      <c r="X10" s="337">
        <f t="shared" si="6"/>
        <v>214745</v>
      </c>
      <c r="Y10" s="336">
        <f aca="true" t="shared" si="7" ref="Y10:Y41">IF(ISERROR(R10/X10-1),"         /0",IF(R10/X10&gt;5,"  *  ",(R10/X10-1)))</f>
        <v>0.05326317260006053</v>
      </c>
    </row>
    <row r="11" spans="1:25" ht="18.75" customHeight="1">
      <c r="A11" s="291" t="s">
        <v>65</v>
      </c>
      <c r="B11" s="289">
        <v>42209</v>
      </c>
      <c r="C11" s="286">
        <v>39972</v>
      </c>
      <c r="D11" s="285">
        <v>791</v>
      </c>
      <c r="E11" s="286">
        <v>570</v>
      </c>
      <c r="F11" s="285">
        <f t="shared" si="0"/>
        <v>83542</v>
      </c>
      <c r="G11" s="288">
        <f t="shared" si="1"/>
        <v>0.1285129071311111</v>
      </c>
      <c r="H11" s="289">
        <v>38570</v>
      </c>
      <c r="I11" s="286">
        <v>40596</v>
      </c>
      <c r="J11" s="285">
        <v>1772</v>
      </c>
      <c r="K11" s="286">
        <v>1485</v>
      </c>
      <c r="L11" s="285">
        <f t="shared" si="2"/>
        <v>82423</v>
      </c>
      <c r="M11" s="290">
        <f t="shared" si="3"/>
        <v>0.013576307584048042</v>
      </c>
      <c r="N11" s="289">
        <v>42209</v>
      </c>
      <c r="O11" s="286">
        <v>39972</v>
      </c>
      <c r="P11" s="285">
        <v>791</v>
      </c>
      <c r="Q11" s="286">
        <v>570</v>
      </c>
      <c r="R11" s="285">
        <f t="shared" si="4"/>
        <v>83542</v>
      </c>
      <c r="S11" s="288">
        <f t="shared" si="5"/>
        <v>0.1285129071311111</v>
      </c>
      <c r="T11" s="289">
        <v>38570</v>
      </c>
      <c r="U11" s="286">
        <v>40596</v>
      </c>
      <c r="V11" s="285">
        <v>1772</v>
      </c>
      <c r="W11" s="286">
        <v>1485</v>
      </c>
      <c r="X11" s="285">
        <f t="shared" si="6"/>
        <v>82423</v>
      </c>
      <c r="Y11" s="284">
        <f t="shared" si="7"/>
        <v>0.013576307584048042</v>
      </c>
    </row>
    <row r="12" spans="1:25" ht="18.75" customHeight="1">
      <c r="A12" s="291" t="s">
        <v>107</v>
      </c>
      <c r="B12" s="289">
        <v>20998</v>
      </c>
      <c r="C12" s="286">
        <v>20572</v>
      </c>
      <c r="D12" s="285"/>
      <c r="E12" s="286"/>
      <c r="F12" s="285">
        <f t="shared" si="0"/>
        <v>41570</v>
      </c>
      <c r="G12" s="288">
        <f t="shared" si="1"/>
        <v>0.06394725466759581</v>
      </c>
      <c r="H12" s="289">
        <v>20555</v>
      </c>
      <c r="I12" s="286">
        <v>20558</v>
      </c>
      <c r="J12" s="285"/>
      <c r="K12" s="286"/>
      <c r="L12" s="285">
        <f t="shared" si="2"/>
        <v>41113</v>
      </c>
      <c r="M12" s="290">
        <f t="shared" si="3"/>
        <v>0.011115705494612493</v>
      </c>
      <c r="N12" s="289">
        <v>20998</v>
      </c>
      <c r="O12" s="286">
        <v>20572</v>
      </c>
      <c r="P12" s="285"/>
      <c r="Q12" s="286"/>
      <c r="R12" s="285">
        <f t="shared" si="4"/>
        <v>41570</v>
      </c>
      <c r="S12" s="288">
        <f t="shared" si="5"/>
        <v>0.06394725466759581</v>
      </c>
      <c r="T12" s="289">
        <v>20555</v>
      </c>
      <c r="U12" s="286">
        <v>20558</v>
      </c>
      <c r="V12" s="285"/>
      <c r="W12" s="286"/>
      <c r="X12" s="285">
        <f t="shared" si="6"/>
        <v>41113</v>
      </c>
      <c r="Y12" s="284">
        <f t="shared" si="7"/>
        <v>0.011115705494612493</v>
      </c>
    </row>
    <row r="13" spans="1:25" ht="18.75" customHeight="1">
      <c r="A13" s="291" t="s">
        <v>105</v>
      </c>
      <c r="B13" s="289">
        <v>15033</v>
      </c>
      <c r="C13" s="286">
        <v>12213</v>
      </c>
      <c r="D13" s="285"/>
      <c r="E13" s="286"/>
      <c r="F13" s="285">
        <f t="shared" si="0"/>
        <v>27246</v>
      </c>
      <c r="G13" s="288">
        <f t="shared" si="1"/>
        <v>0.04191260285478266</v>
      </c>
      <c r="H13" s="289">
        <v>12183</v>
      </c>
      <c r="I13" s="286">
        <v>11538</v>
      </c>
      <c r="J13" s="285"/>
      <c r="K13" s="286"/>
      <c r="L13" s="285">
        <f t="shared" si="2"/>
        <v>23721</v>
      </c>
      <c r="M13" s="290">
        <f t="shared" si="3"/>
        <v>0.14860250411028209</v>
      </c>
      <c r="N13" s="289">
        <v>15033</v>
      </c>
      <c r="O13" s="286">
        <v>12213</v>
      </c>
      <c r="P13" s="285"/>
      <c r="Q13" s="286"/>
      <c r="R13" s="285">
        <f t="shared" si="4"/>
        <v>27246</v>
      </c>
      <c r="S13" s="288">
        <f t="shared" si="5"/>
        <v>0.04191260285478266</v>
      </c>
      <c r="T13" s="289">
        <v>12183</v>
      </c>
      <c r="U13" s="286">
        <v>11538</v>
      </c>
      <c r="V13" s="285"/>
      <c r="W13" s="286"/>
      <c r="X13" s="285">
        <f t="shared" si="6"/>
        <v>23721</v>
      </c>
      <c r="Y13" s="284">
        <f t="shared" si="7"/>
        <v>0.14860250411028209</v>
      </c>
    </row>
    <row r="14" spans="1:25" ht="18.75" customHeight="1">
      <c r="A14" s="291" t="s">
        <v>64</v>
      </c>
      <c r="B14" s="289">
        <v>11912</v>
      </c>
      <c r="C14" s="286">
        <v>9475</v>
      </c>
      <c r="D14" s="285"/>
      <c r="E14" s="286"/>
      <c r="F14" s="285">
        <f t="shared" si="0"/>
        <v>21387</v>
      </c>
      <c r="G14" s="288">
        <f t="shared" si="1"/>
        <v>0.03289968572470222</v>
      </c>
      <c r="H14" s="289">
        <v>3999</v>
      </c>
      <c r="I14" s="286">
        <v>3949</v>
      </c>
      <c r="J14" s="285"/>
      <c r="K14" s="286"/>
      <c r="L14" s="285">
        <f t="shared" si="2"/>
        <v>7948</v>
      </c>
      <c r="M14" s="290">
        <f t="shared" si="3"/>
        <v>1.6908656265727227</v>
      </c>
      <c r="N14" s="289">
        <v>11912</v>
      </c>
      <c r="O14" s="286">
        <v>9475</v>
      </c>
      <c r="P14" s="285"/>
      <c r="Q14" s="286"/>
      <c r="R14" s="285">
        <f t="shared" si="4"/>
        <v>21387</v>
      </c>
      <c r="S14" s="288">
        <f t="shared" si="5"/>
        <v>0.03289968572470222</v>
      </c>
      <c r="T14" s="289">
        <v>3999</v>
      </c>
      <c r="U14" s="286">
        <v>3949</v>
      </c>
      <c r="V14" s="285"/>
      <c r="W14" s="286"/>
      <c r="X14" s="285">
        <f t="shared" si="6"/>
        <v>7948</v>
      </c>
      <c r="Y14" s="284">
        <f t="shared" si="7"/>
        <v>1.6908656265727227</v>
      </c>
    </row>
    <row r="15" spans="1:25" ht="18.75" customHeight="1">
      <c r="A15" s="291" t="s">
        <v>106</v>
      </c>
      <c r="B15" s="289">
        <v>8795</v>
      </c>
      <c r="C15" s="286">
        <v>9667</v>
      </c>
      <c r="D15" s="285"/>
      <c r="E15" s="286"/>
      <c r="F15" s="285">
        <f t="shared" si="0"/>
        <v>18462</v>
      </c>
      <c r="G15" s="288">
        <f t="shared" si="1"/>
        <v>0.028400149523049163</v>
      </c>
      <c r="H15" s="289">
        <v>7772</v>
      </c>
      <c r="I15" s="286">
        <v>9099</v>
      </c>
      <c r="J15" s="285"/>
      <c r="K15" s="286"/>
      <c r="L15" s="285">
        <f t="shared" si="2"/>
        <v>16871</v>
      </c>
      <c r="M15" s="290">
        <f t="shared" si="3"/>
        <v>0.09430383498310713</v>
      </c>
      <c r="N15" s="289">
        <v>8795</v>
      </c>
      <c r="O15" s="286">
        <v>9667</v>
      </c>
      <c r="P15" s="285"/>
      <c r="Q15" s="286"/>
      <c r="R15" s="285">
        <f t="shared" si="4"/>
        <v>18462</v>
      </c>
      <c r="S15" s="288">
        <f t="shared" si="5"/>
        <v>0.028400149523049163</v>
      </c>
      <c r="T15" s="289">
        <v>7772</v>
      </c>
      <c r="U15" s="286">
        <v>9099</v>
      </c>
      <c r="V15" s="285"/>
      <c r="W15" s="286"/>
      <c r="X15" s="285">
        <f t="shared" si="6"/>
        <v>16871</v>
      </c>
      <c r="Y15" s="284">
        <f t="shared" si="7"/>
        <v>0.09430383498310713</v>
      </c>
    </row>
    <row r="16" spans="1:25" ht="18.75" customHeight="1">
      <c r="A16" s="291" t="s">
        <v>103</v>
      </c>
      <c r="B16" s="289">
        <v>5977</v>
      </c>
      <c r="C16" s="286">
        <v>5317</v>
      </c>
      <c r="D16" s="285"/>
      <c r="E16" s="286"/>
      <c r="F16" s="285">
        <f t="shared" si="0"/>
        <v>11294</v>
      </c>
      <c r="G16" s="288">
        <f t="shared" si="1"/>
        <v>0.01737359379879305</v>
      </c>
      <c r="H16" s="289">
        <v>8541</v>
      </c>
      <c r="I16" s="286">
        <v>7752</v>
      </c>
      <c r="J16" s="285"/>
      <c r="K16" s="286"/>
      <c r="L16" s="285">
        <f t="shared" si="2"/>
        <v>16293</v>
      </c>
      <c r="M16" s="290">
        <f t="shared" si="3"/>
        <v>-0.30681887927330753</v>
      </c>
      <c r="N16" s="289">
        <v>5977</v>
      </c>
      <c r="O16" s="286">
        <v>5317</v>
      </c>
      <c r="P16" s="285"/>
      <c r="Q16" s="286"/>
      <c r="R16" s="285">
        <f t="shared" si="4"/>
        <v>11294</v>
      </c>
      <c r="S16" s="288">
        <f t="shared" si="5"/>
        <v>0.01737359379879305</v>
      </c>
      <c r="T16" s="289">
        <v>8541</v>
      </c>
      <c r="U16" s="286">
        <v>7752</v>
      </c>
      <c r="V16" s="285"/>
      <c r="W16" s="286"/>
      <c r="X16" s="285">
        <f t="shared" si="6"/>
        <v>16293</v>
      </c>
      <c r="Y16" s="284">
        <f t="shared" si="7"/>
        <v>-0.30681887927330753</v>
      </c>
    </row>
    <row r="17" spans="1:25" ht="18.75" customHeight="1">
      <c r="A17" s="291" t="s">
        <v>96</v>
      </c>
      <c r="B17" s="289">
        <v>4214</v>
      </c>
      <c r="C17" s="286">
        <v>4184</v>
      </c>
      <c r="D17" s="285"/>
      <c r="E17" s="286"/>
      <c r="F17" s="285">
        <f t="shared" si="0"/>
        <v>8398</v>
      </c>
      <c r="G17" s="288">
        <f t="shared" si="1"/>
        <v>0.012918668383412787</v>
      </c>
      <c r="H17" s="289">
        <v>4444</v>
      </c>
      <c r="I17" s="286">
        <v>4372</v>
      </c>
      <c r="J17" s="285"/>
      <c r="K17" s="286"/>
      <c r="L17" s="285">
        <f t="shared" si="2"/>
        <v>8816</v>
      </c>
      <c r="M17" s="290">
        <f t="shared" si="3"/>
        <v>-0.04741379310344829</v>
      </c>
      <c r="N17" s="289">
        <v>4214</v>
      </c>
      <c r="O17" s="286">
        <v>4184</v>
      </c>
      <c r="P17" s="285"/>
      <c r="Q17" s="286"/>
      <c r="R17" s="285">
        <f t="shared" si="4"/>
        <v>8398</v>
      </c>
      <c r="S17" s="288">
        <f t="shared" si="5"/>
        <v>0.012918668383412787</v>
      </c>
      <c r="T17" s="289">
        <v>4444</v>
      </c>
      <c r="U17" s="286">
        <v>4372</v>
      </c>
      <c r="V17" s="285"/>
      <c r="W17" s="286"/>
      <c r="X17" s="285">
        <f t="shared" si="6"/>
        <v>8816</v>
      </c>
      <c r="Y17" s="284">
        <f t="shared" si="7"/>
        <v>-0.04741379310344829</v>
      </c>
    </row>
    <row r="18" spans="1:25" ht="18.75" customHeight="1">
      <c r="A18" s="291" t="s">
        <v>98</v>
      </c>
      <c r="B18" s="289">
        <v>3166</v>
      </c>
      <c r="C18" s="286">
        <v>2625</v>
      </c>
      <c r="D18" s="285"/>
      <c r="E18" s="286"/>
      <c r="F18" s="285">
        <f t="shared" si="0"/>
        <v>5791</v>
      </c>
      <c r="G18" s="288">
        <f t="shared" si="1"/>
        <v>0.008908312527785598</v>
      </c>
      <c r="H18" s="289">
        <v>2614</v>
      </c>
      <c r="I18" s="286">
        <v>2358</v>
      </c>
      <c r="J18" s="285"/>
      <c r="K18" s="286"/>
      <c r="L18" s="285">
        <f t="shared" si="2"/>
        <v>4972</v>
      </c>
      <c r="M18" s="290">
        <f t="shared" si="3"/>
        <v>0.1647224456958971</v>
      </c>
      <c r="N18" s="289">
        <v>3166</v>
      </c>
      <c r="O18" s="286">
        <v>2625</v>
      </c>
      <c r="P18" s="285"/>
      <c r="Q18" s="286"/>
      <c r="R18" s="285">
        <f t="shared" si="4"/>
        <v>5791</v>
      </c>
      <c r="S18" s="288">
        <f t="shared" si="5"/>
        <v>0.008908312527785598</v>
      </c>
      <c r="T18" s="289">
        <v>2614</v>
      </c>
      <c r="U18" s="286">
        <v>2358</v>
      </c>
      <c r="V18" s="285"/>
      <c r="W18" s="286"/>
      <c r="X18" s="285">
        <f t="shared" si="6"/>
        <v>4972</v>
      </c>
      <c r="Y18" s="284">
        <f t="shared" si="7"/>
        <v>0.1647224456958971</v>
      </c>
    </row>
    <row r="19" spans="1:25" ht="18.75" customHeight="1">
      <c r="A19" s="291" t="s">
        <v>104</v>
      </c>
      <c r="B19" s="289">
        <v>1955</v>
      </c>
      <c r="C19" s="286">
        <v>2216</v>
      </c>
      <c r="D19" s="285"/>
      <c r="E19" s="286"/>
      <c r="F19" s="285">
        <f t="shared" si="0"/>
        <v>4171</v>
      </c>
      <c r="G19" s="288">
        <f t="shared" si="1"/>
        <v>0.006416261708408518</v>
      </c>
      <c r="H19" s="289">
        <v>1936</v>
      </c>
      <c r="I19" s="286">
        <v>2350</v>
      </c>
      <c r="J19" s="285"/>
      <c r="K19" s="286"/>
      <c r="L19" s="285">
        <f t="shared" si="2"/>
        <v>4286</v>
      </c>
      <c r="M19" s="290">
        <f t="shared" si="3"/>
        <v>-0.02683154456369574</v>
      </c>
      <c r="N19" s="289">
        <v>1955</v>
      </c>
      <c r="O19" s="286">
        <v>2216</v>
      </c>
      <c r="P19" s="285"/>
      <c r="Q19" s="286"/>
      <c r="R19" s="285">
        <f t="shared" si="4"/>
        <v>4171</v>
      </c>
      <c r="S19" s="288">
        <f t="shared" si="5"/>
        <v>0.006416261708408518</v>
      </c>
      <c r="T19" s="289">
        <v>1936</v>
      </c>
      <c r="U19" s="286">
        <v>2350</v>
      </c>
      <c r="V19" s="285"/>
      <c r="W19" s="286"/>
      <c r="X19" s="285">
        <f t="shared" si="6"/>
        <v>4286</v>
      </c>
      <c r="Y19" s="284">
        <f t="shared" si="7"/>
        <v>-0.02683154456369574</v>
      </c>
    </row>
    <row r="20" spans="1:25" ht="18.75" customHeight="1">
      <c r="A20" s="291" t="s">
        <v>92</v>
      </c>
      <c r="B20" s="289">
        <v>1629</v>
      </c>
      <c r="C20" s="286">
        <v>1138</v>
      </c>
      <c r="D20" s="285"/>
      <c r="E20" s="286"/>
      <c r="F20" s="285">
        <f t="shared" si="0"/>
        <v>2767</v>
      </c>
      <c r="G20" s="288">
        <f t="shared" si="1"/>
        <v>0.004256484331615049</v>
      </c>
      <c r="H20" s="289">
        <v>1865</v>
      </c>
      <c r="I20" s="286">
        <v>1474</v>
      </c>
      <c r="J20" s="285"/>
      <c r="K20" s="286"/>
      <c r="L20" s="285">
        <f t="shared" si="2"/>
        <v>3339</v>
      </c>
      <c r="M20" s="290">
        <f t="shared" si="3"/>
        <v>-0.17130877508235998</v>
      </c>
      <c r="N20" s="289">
        <v>1629</v>
      </c>
      <c r="O20" s="286">
        <v>1138</v>
      </c>
      <c r="P20" s="285"/>
      <c r="Q20" s="286"/>
      <c r="R20" s="285">
        <f t="shared" si="4"/>
        <v>2767</v>
      </c>
      <c r="S20" s="288">
        <f t="shared" si="5"/>
        <v>0.004256484331615049</v>
      </c>
      <c r="T20" s="289">
        <v>1865</v>
      </c>
      <c r="U20" s="286">
        <v>1474</v>
      </c>
      <c r="V20" s="285"/>
      <c r="W20" s="286"/>
      <c r="X20" s="285">
        <f t="shared" si="6"/>
        <v>3339</v>
      </c>
      <c r="Y20" s="284">
        <f t="shared" si="7"/>
        <v>-0.17130877508235998</v>
      </c>
    </row>
    <row r="21" spans="1:25" ht="18.75" customHeight="1" thickBot="1">
      <c r="A21" s="291" t="s">
        <v>38</v>
      </c>
      <c r="B21" s="289">
        <v>1138</v>
      </c>
      <c r="C21" s="286">
        <v>417</v>
      </c>
      <c r="D21" s="285">
        <v>0</v>
      </c>
      <c r="E21" s="286">
        <v>0</v>
      </c>
      <c r="F21" s="285">
        <f t="shared" si="0"/>
        <v>1555</v>
      </c>
      <c r="G21" s="288">
        <f t="shared" si="1"/>
        <v>0.0023920611260070117</v>
      </c>
      <c r="H21" s="289">
        <v>4650</v>
      </c>
      <c r="I21" s="286">
        <v>313</v>
      </c>
      <c r="J21" s="285">
        <v>0</v>
      </c>
      <c r="K21" s="286">
        <v>0</v>
      </c>
      <c r="L21" s="285">
        <f t="shared" si="2"/>
        <v>4963</v>
      </c>
      <c r="M21" s="290">
        <f t="shared" si="3"/>
        <v>-0.686681442675801</v>
      </c>
      <c r="N21" s="289">
        <v>1138</v>
      </c>
      <c r="O21" s="286">
        <v>417</v>
      </c>
      <c r="P21" s="285">
        <v>0</v>
      </c>
      <c r="Q21" s="286">
        <v>0</v>
      </c>
      <c r="R21" s="285">
        <f t="shared" si="4"/>
        <v>1555</v>
      </c>
      <c r="S21" s="288">
        <f t="shared" si="5"/>
        <v>0.0023920611260070117</v>
      </c>
      <c r="T21" s="289">
        <v>4650</v>
      </c>
      <c r="U21" s="286">
        <v>313</v>
      </c>
      <c r="V21" s="285">
        <v>0</v>
      </c>
      <c r="W21" s="286">
        <v>0</v>
      </c>
      <c r="X21" s="285">
        <f t="shared" si="6"/>
        <v>4963</v>
      </c>
      <c r="Y21" s="284">
        <f t="shared" si="7"/>
        <v>-0.686681442675801</v>
      </c>
    </row>
    <row r="22" spans="1:25" s="335" customFormat="1" ht="18.75" customHeight="1">
      <c r="A22" s="342" t="s">
        <v>232</v>
      </c>
      <c r="B22" s="339">
        <f>SUM(B23:B35)</f>
        <v>83496</v>
      </c>
      <c r="C22" s="338">
        <f>SUM(C23:C35)</f>
        <v>86079</v>
      </c>
      <c r="D22" s="337">
        <f>SUM(D23:D35)</f>
        <v>158</v>
      </c>
      <c r="E22" s="338">
        <f>SUM(E23:E35)</f>
        <v>243</v>
      </c>
      <c r="F22" s="337">
        <f t="shared" si="0"/>
        <v>169976</v>
      </c>
      <c r="G22" s="340">
        <f t="shared" si="1"/>
        <v>0.26147458646570276</v>
      </c>
      <c r="H22" s="339">
        <f>SUM(H23:H35)</f>
        <v>70530</v>
      </c>
      <c r="I22" s="338">
        <f>SUM(I23:I35)</f>
        <v>68151</v>
      </c>
      <c r="J22" s="337">
        <f>SUM(J23:J35)</f>
        <v>675</v>
      </c>
      <c r="K22" s="338">
        <f>SUM(K23:K35)</f>
        <v>611</v>
      </c>
      <c r="L22" s="337">
        <f t="shared" si="2"/>
        <v>139967</v>
      </c>
      <c r="M22" s="341">
        <f t="shared" si="3"/>
        <v>0.21440053726949926</v>
      </c>
      <c r="N22" s="339">
        <f>SUM(N23:N35)</f>
        <v>83496</v>
      </c>
      <c r="O22" s="338">
        <f>SUM(O23:O35)</f>
        <v>86079</v>
      </c>
      <c r="P22" s="337">
        <f>SUM(P23:P35)</f>
        <v>158</v>
      </c>
      <c r="Q22" s="338">
        <f>SUM(Q23:Q35)</f>
        <v>243</v>
      </c>
      <c r="R22" s="337">
        <f t="shared" si="4"/>
        <v>169976</v>
      </c>
      <c r="S22" s="340">
        <f t="shared" si="5"/>
        <v>0.26147458646570276</v>
      </c>
      <c r="T22" s="339">
        <f>SUM(T23:T35)</f>
        <v>70530</v>
      </c>
      <c r="U22" s="338">
        <f>SUM(U23:U35)</f>
        <v>68151</v>
      </c>
      <c r="V22" s="337">
        <f>SUM(V23:V35)</f>
        <v>675</v>
      </c>
      <c r="W22" s="338">
        <f>SUM(W23:W35)</f>
        <v>611</v>
      </c>
      <c r="X22" s="337">
        <f t="shared" si="6"/>
        <v>139967</v>
      </c>
      <c r="Y22" s="336">
        <f t="shared" si="7"/>
        <v>0.21440053726949926</v>
      </c>
    </row>
    <row r="23" spans="1:25" ht="18.75" customHeight="1">
      <c r="A23" s="306" t="s">
        <v>65</v>
      </c>
      <c r="B23" s="303">
        <v>29178</v>
      </c>
      <c r="C23" s="301">
        <v>29077</v>
      </c>
      <c r="D23" s="302">
        <v>150</v>
      </c>
      <c r="E23" s="301">
        <v>236</v>
      </c>
      <c r="F23" s="302">
        <f t="shared" si="0"/>
        <v>58641</v>
      </c>
      <c r="G23" s="304">
        <f t="shared" si="1"/>
        <v>0.09020762475252551</v>
      </c>
      <c r="H23" s="303">
        <v>32389</v>
      </c>
      <c r="I23" s="301">
        <v>30402</v>
      </c>
      <c r="J23" s="302"/>
      <c r="K23" s="301"/>
      <c r="L23" s="302">
        <f t="shared" si="2"/>
        <v>62791</v>
      </c>
      <c r="M23" s="305">
        <f t="shared" si="3"/>
        <v>-0.06609227437053078</v>
      </c>
      <c r="N23" s="303">
        <v>29178</v>
      </c>
      <c r="O23" s="301">
        <v>29077</v>
      </c>
      <c r="P23" s="302">
        <v>150</v>
      </c>
      <c r="Q23" s="301">
        <v>236</v>
      </c>
      <c r="R23" s="302">
        <f t="shared" si="4"/>
        <v>58641</v>
      </c>
      <c r="S23" s="304">
        <f t="shared" si="5"/>
        <v>0.09020762475252551</v>
      </c>
      <c r="T23" s="303">
        <v>32389</v>
      </c>
      <c r="U23" s="301">
        <v>30402</v>
      </c>
      <c r="V23" s="302"/>
      <c r="W23" s="301"/>
      <c r="X23" s="302">
        <f t="shared" si="6"/>
        <v>62791</v>
      </c>
      <c r="Y23" s="300">
        <f t="shared" si="7"/>
        <v>-0.06609227437053078</v>
      </c>
    </row>
    <row r="24" spans="1:25" ht="18.75" customHeight="1">
      <c r="A24" s="306" t="s">
        <v>93</v>
      </c>
      <c r="B24" s="303">
        <v>12563</v>
      </c>
      <c r="C24" s="301">
        <v>12800</v>
      </c>
      <c r="D24" s="302"/>
      <c r="E24" s="301"/>
      <c r="F24" s="302">
        <f t="shared" si="0"/>
        <v>25363</v>
      </c>
      <c r="G24" s="304">
        <f t="shared" si="1"/>
        <v>0.03901597835300054</v>
      </c>
      <c r="H24" s="303">
        <v>1382</v>
      </c>
      <c r="I24" s="301">
        <v>1344</v>
      </c>
      <c r="J24" s="302"/>
      <c r="K24" s="301"/>
      <c r="L24" s="302">
        <f t="shared" si="2"/>
        <v>2726</v>
      </c>
      <c r="M24" s="305">
        <f t="shared" si="3"/>
        <v>8.304108584005869</v>
      </c>
      <c r="N24" s="303">
        <v>12563</v>
      </c>
      <c r="O24" s="301">
        <v>12800</v>
      </c>
      <c r="P24" s="302"/>
      <c r="Q24" s="301"/>
      <c r="R24" s="302">
        <f t="shared" si="4"/>
        <v>25363</v>
      </c>
      <c r="S24" s="304">
        <f t="shared" si="5"/>
        <v>0.03901597835300054</v>
      </c>
      <c r="T24" s="303">
        <v>1382</v>
      </c>
      <c r="U24" s="301">
        <v>1344</v>
      </c>
      <c r="V24" s="302"/>
      <c r="W24" s="301"/>
      <c r="X24" s="302">
        <f t="shared" si="6"/>
        <v>2726</v>
      </c>
      <c r="Y24" s="300" t="str">
        <f t="shared" si="7"/>
        <v>  *  </v>
      </c>
    </row>
    <row r="25" spans="1:25" ht="18.75" customHeight="1">
      <c r="A25" s="306" t="s">
        <v>101</v>
      </c>
      <c r="B25" s="303">
        <v>10371</v>
      </c>
      <c r="C25" s="301">
        <v>10918</v>
      </c>
      <c r="D25" s="302"/>
      <c r="E25" s="301"/>
      <c r="F25" s="302">
        <f t="shared" si="0"/>
        <v>21289</v>
      </c>
      <c r="G25" s="304">
        <f t="shared" si="1"/>
        <v>0.03274893203315966</v>
      </c>
      <c r="H25" s="303">
        <v>7667</v>
      </c>
      <c r="I25" s="301">
        <v>8689</v>
      </c>
      <c r="J25" s="302"/>
      <c r="K25" s="301"/>
      <c r="L25" s="302">
        <f t="shared" si="2"/>
        <v>16356</v>
      </c>
      <c r="M25" s="305">
        <f t="shared" si="3"/>
        <v>0.30160185864514544</v>
      </c>
      <c r="N25" s="303">
        <v>10371</v>
      </c>
      <c r="O25" s="301">
        <v>10918</v>
      </c>
      <c r="P25" s="302"/>
      <c r="Q25" s="301"/>
      <c r="R25" s="302">
        <f t="shared" si="4"/>
        <v>21289</v>
      </c>
      <c r="S25" s="304">
        <f t="shared" si="5"/>
        <v>0.03274893203315966</v>
      </c>
      <c r="T25" s="303">
        <v>7667</v>
      </c>
      <c r="U25" s="301">
        <v>8689</v>
      </c>
      <c r="V25" s="302"/>
      <c r="W25" s="301"/>
      <c r="X25" s="302">
        <f t="shared" si="6"/>
        <v>16356</v>
      </c>
      <c r="Y25" s="300">
        <f t="shared" si="7"/>
        <v>0.30160185864514544</v>
      </c>
    </row>
    <row r="26" spans="1:25" ht="18.75" customHeight="1">
      <c r="A26" s="306" t="s">
        <v>102</v>
      </c>
      <c r="B26" s="303">
        <v>9469</v>
      </c>
      <c r="C26" s="301">
        <v>10905</v>
      </c>
      <c r="D26" s="302"/>
      <c r="E26" s="301"/>
      <c r="F26" s="302">
        <f t="shared" si="0"/>
        <v>20374</v>
      </c>
      <c r="G26" s="304">
        <f t="shared" si="1"/>
        <v>0.03134138481110409</v>
      </c>
      <c r="H26" s="303">
        <v>10353</v>
      </c>
      <c r="I26" s="301">
        <v>11118</v>
      </c>
      <c r="J26" s="302"/>
      <c r="K26" s="301"/>
      <c r="L26" s="302">
        <f t="shared" si="2"/>
        <v>21471</v>
      </c>
      <c r="M26" s="305">
        <f t="shared" si="3"/>
        <v>-0.051092170835079886</v>
      </c>
      <c r="N26" s="303">
        <v>9469</v>
      </c>
      <c r="O26" s="301">
        <v>10905</v>
      </c>
      <c r="P26" s="302"/>
      <c r="Q26" s="301"/>
      <c r="R26" s="302">
        <f t="shared" si="4"/>
        <v>20374</v>
      </c>
      <c r="S26" s="304">
        <f t="shared" si="5"/>
        <v>0.03134138481110409</v>
      </c>
      <c r="T26" s="303">
        <v>10353</v>
      </c>
      <c r="U26" s="301">
        <v>11118</v>
      </c>
      <c r="V26" s="302"/>
      <c r="W26" s="301"/>
      <c r="X26" s="302">
        <f t="shared" si="6"/>
        <v>21471</v>
      </c>
      <c r="Y26" s="300">
        <f t="shared" si="7"/>
        <v>-0.051092170835079886</v>
      </c>
    </row>
    <row r="27" spans="1:25" ht="18.75" customHeight="1">
      <c r="A27" s="306" t="s">
        <v>104</v>
      </c>
      <c r="B27" s="303">
        <v>4091</v>
      </c>
      <c r="C27" s="301">
        <v>4383</v>
      </c>
      <c r="D27" s="302"/>
      <c r="E27" s="301"/>
      <c r="F27" s="302">
        <f t="shared" si="0"/>
        <v>8474</v>
      </c>
      <c r="G27" s="304">
        <f t="shared" si="1"/>
        <v>0.01303557940950702</v>
      </c>
      <c r="H27" s="303">
        <v>2190</v>
      </c>
      <c r="I27" s="301">
        <v>2393</v>
      </c>
      <c r="J27" s="302"/>
      <c r="K27" s="301"/>
      <c r="L27" s="302">
        <f t="shared" si="2"/>
        <v>4583</v>
      </c>
      <c r="M27" s="305">
        <f t="shared" si="3"/>
        <v>0.8490072005236744</v>
      </c>
      <c r="N27" s="303">
        <v>4091</v>
      </c>
      <c r="O27" s="301">
        <v>4383</v>
      </c>
      <c r="P27" s="302"/>
      <c r="Q27" s="301"/>
      <c r="R27" s="302">
        <f t="shared" si="4"/>
        <v>8474</v>
      </c>
      <c r="S27" s="304">
        <f t="shared" si="5"/>
        <v>0.01303557940950702</v>
      </c>
      <c r="T27" s="303">
        <v>2190</v>
      </c>
      <c r="U27" s="301">
        <v>2393</v>
      </c>
      <c r="V27" s="302"/>
      <c r="W27" s="301"/>
      <c r="X27" s="302">
        <f t="shared" si="6"/>
        <v>4583</v>
      </c>
      <c r="Y27" s="300">
        <f t="shared" si="7"/>
        <v>0.8490072005236744</v>
      </c>
    </row>
    <row r="28" spans="1:25" ht="18.75" customHeight="1">
      <c r="A28" s="306" t="s">
        <v>99</v>
      </c>
      <c r="B28" s="303">
        <v>3222</v>
      </c>
      <c r="C28" s="301">
        <v>3349</v>
      </c>
      <c r="D28" s="302"/>
      <c r="E28" s="301"/>
      <c r="F28" s="302">
        <f t="shared" si="0"/>
        <v>6571</v>
      </c>
      <c r="G28" s="304">
        <f t="shared" si="1"/>
        <v>0.010108188848226413</v>
      </c>
      <c r="H28" s="303"/>
      <c r="I28" s="301"/>
      <c r="J28" s="302"/>
      <c r="K28" s="301"/>
      <c r="L28" s="302">
        <f t="shared" si="2"/>
        <v>0</v>
      </c>
      <c r="M28" s="305" t="str">
        <f t="shared" si="3"/>
        <v>         /0</v>
      </c>
      <c r="N28" s="303">
        <v>3222</v>
      </c>
      <c r="O28" s="301">
        <v>3349</v>
      </c>
      <c r="P28" s="302"/>
      <c r="Q28" s="301"/>
      <c r="R28" s="302">
        <f t="shared" si="4"/>
        <v>6571</v>
      </c>
      <c r="S28" s="304">
        <f t="shared" si="5"/>
        <v>0.010108188848226413</v>
      </c>
      <c r="T28" s="303"/>
      <c r="U28" s="301"/>
      <c r="V28" s="302"/>
      <c r="W28" s="301"/>
      <c r="X28" s="302">
        <f t="shared" si="6"/>
        <v>0</v>
      </c>
      <c r="Y28" s="300" t="str">
        <f t="shared" si="7"/>
        <v>         /0</v>
      </c>
    </row>
    <row r="29" spans="1:25" ht="18.75" customHeight="1">
      <c r="A29" s="306" t="s">
        <v>100</v>
      </c>
      <c r="B29" s="303">
        <v>3290</v>
      </c>
      <c r="C29" s="301">
        <v>3158</v>
      </c>
      <c r="D29" s="302"/>
      <c r="E29" s="301"/>
      <c r="F29" s="302">
        <f t="shared" si="0"/>
        <v>6448</v>
      </c>
      <c r="G29" s="304">
        <f t="shared" si="1"/>
        <v>0.009918977582310747</v>
      </c>
      <c r="H29" s="303"/>
      <c r="I29" s="301"/>
      <c r="J29" s="302"/>
      <c r="K29" s="301"/>
      <c r="L29" s="302">
        <f t="shared" si="2"/>
        <v>0</v>
      </c>
      <c r="M29" s="305" t="str">
        <f t="shared" si="3"/>
        <v>         /0</v>
      </c>
      <c r="N29" s="303">
        <v>3290</v>
      </c>
      <c r="O29" s="301">
        <v>3158</v>
      </c>
      <c r="P29" s="302"/>
      <c r="Q29" s="301"/>
      <c r="R29" s="302">
        <f t="shared" si="4"/>
        <v>6448</v>
      </c>
      <c r="S29" s="304">
        <f t="shared" si="5"/>
        <v>0.009918977582310747</v>
      </c>
      <c r="T29" s="303"/>
      <c r="U29" s="301"/>
      <c r="V29" s="302"/>
      <c r="W29" s="301"/>
      <c r="X29" s="302">
        <f t="shared" si="6"/>
        <v>0</v>
      </c>
      <c r="Y29" s="300" t="str">
        <f t="shared" si="7"/>
        <v>         /0</v>
      </c>
    </row>
    <row r="30" spans="1:25" ht="18.75" customHeight="1">
      <c r="A30" s="306" t="s">
        <v>97</v>
      </c>
      <c r="B30" s="303">
        <v>2527</v>
      </c>
      <c r="C30" s="301">
        <v>3423</v>
      </c>
      <c r="D30" s="302"/>
      <c r="E30" s="301"/>
      <c r="F30" s="302">
        <f t="shared" si="0"/>
        <v>5950</v>
      </c>
      <c r="G30" s="304">
        <f t="shared" si="1"/>
        <v>0.009152902700798533</v>
      </c>
      <c r="H30" s="303">
        <v>1044</v>
      </c>
      <c r="I30" s="301">
        <v>1553</v>
      </c>
      <c r="J30" s="302"/>
      <c r="K30" s="301"/>
      <c r="L30" s="302">
        <f t="shared" si="2"/>
        <v>2597</v>
      </c>
      <c r="M30" s="305">
        <f t="shared" si="3"/>
        <v>1.2911051212938007</v>
      </c>
      <c r="N30" s="303">
        <v>2527</v>
      </c>
      <c r="O30" s="301">
        <v>3423</v>
      </c>
      <c r="P30" s="302"/>
      <c r="Q30" s="301"/>
      <c r="R30" s="302">
        <f t="shared" si="4"/>
        <v>5950</v>
      </c>
      <c r="S30" s="304">
        <f t="shared" si="5"/>
        <v>0.009152902700798533</v>
      </c>
      <c r="T30" s="303">
        <v>1044</v>
      </c>
      <c r="U30" s="301">
        <v>1553</v>
      </c>
      <c r="V30" s="302"/>
      <c r="W30" s="301"/>
      <c r="X30" s="302">
        <f t="shared" si="6"/>
        <v>2597</v>
      </c>
      <c r="Y30" s="300">
        <f t="shared" si="7"/>
        <v>1.2911051212938007</v>
      </c>
    </row>
    <row r="31" spans="1:25" ht="18.75" customHeight="1">
      <c r="A31" s="306" t="s">
        <v>63</v>
      </c>
      <c r="B31" s="303">
        <v>2742</v>
      </c>
      <c r="C31" s="301">
        <v>2562</v>
      </c>
      <c r="D31" s="302"/>
      <c r="E31" s="301"/>
      <c r="F31" s="302">
        <f t="shared" si="0"/>
        <v>5304</v>
      </c>
      <c r="G31" s="304">
        <f t="shared" si="1"/>
        <v>0.00815915897899755</v>
      </c>
      <c r="H31" s="303">
        <v>3284</v>
      </c>
      <c r="I31" s="301">
        <v>1938</v>
      </c>
      <c r="J31" s="302"/>
      <c r="K31" s="301"/>
      <c r="L31" s="302">
        <f t="shared" si="2"/>
        <v>5222</v>
      </c>
      <c r="M31" s="305">
        <f t="shared" si="3"/>
        <v>0.01570279586365375</v>
      </c>
      <c r="N31" s="303">
        <v>2742</v>
      </c>
      <c r="O31" s="301">
        <v>2562</v>
      </c>
      <c r="P31" s="302"/>
      <c r="Q31" s="301"/>
      <c r="R31" s="302">
        <f t="shared" si="4"/>
        <v>5304</v>
      </c>
      <c r="S31" s="304">
        <f t="shared" si="5"/>
        <v>0.00815915897899755</v>
      </c>
      <c r="T31" s="303">
        <v>3284</v>
      </c>
      <c r="U31" s="301">
        <v>1938</v>
      </c>
      <c r="V31" s="302"/>
      <c r="W31" s="301"/>
      <c r="X31" s="302">
        <f t="shared" si="6"/>
        <v>5222</v>
      </c>
      <c r="Y31" s="300">
        <f t="shared" si="7"/>
        <v>0.01570279586365375</v>
      </c>
    </row>
    <row r="32" spans="1:25" ht="18.75" customHeight="1">
      <c r="A32" s="306" t="s">
        <v>95</v>
      </c>
      <c r="B32" s="303">
        <v>2521</v>
      </c>
      <c r="C32" s="301">
        <v>2214</v>
      </c>
      <c r="D32" s="302"/>
      <c r="E32" s="301"/>
      <c r="F32" s="302">
        <f t="shared" si="0"/>
        <v>4735</v>
      </c>
      <c r="G32" s="304">
        <f t="shared" si="1"/>
        <v>0.007283864586265724</v>
      </c>
      <c r="H32" s="303">
        <v>3118</v>
      </c>
      <c r="I32" s="301">
        <v>3335</v>
      </c>
      <c r="J32" s="302"/>
      <c r="K32" s="301"/>
      <c r="L32" s="302">
        <f t="shared" si="2"/>
        <v>6453</v>
      </c>
      <c r="M32" s="305">
        <f t="shared" si="3"/>
        <v>-0.26623275995660933</v>
      </c>
      <c r="N32" s="303">
        <v>2521</v>
      </c>
      <c r="O32" s="301">
        <v>2214</v>
      </c>
      <c r="P32" s="302"/>
      <c r="Q32" s="301"/>
      <c r="R32" s="302">
        <f t="shared" si="4"/>
        <v>4735</v>
      </c>
      <c r="S32" s="304">
        <f t="shared" si="5"/>
        <v>0.007283864586265724</v>
      </c>
      <c r="T32" s="303">
        <v>3118</v>
      </c>
      <c r="U32" s="301">
        <v>3335</v>
      </c>
      <c r="V32" s="302"/>
      <c r="W32" s="301"/>
      <c r="X32" s="302">
        <f t="shared" si="6"/>
        <v>6453</v>
      </c>
      <c r="Y32" s="300">
        <f t="shared" si="7"/>
        <v>-0.26623275995660933</v>
      </c>
    </row>
    <row r="33" spans="1:25" ht="18.75" customHeight="1">
      <c r="A33" s="306" t="s">
        <v>92</v>
      </c>
      <c r="B33" s="303">
        <v>2307</v>
      </c>
      <c r="C33" s="301">
        <v>2095</v>
      </c>
      <c r="D33" s="302"/>
      <c r="E33" s="301"/>
      <c r="F33" s="302">
        <f t="shared" si="0"/>
        <v>4402</v>
      </c>
      <c r="G33" s="304">
        <f t="shared" si="1"/>
        <v>0.006771609695615991</v>
      </c>
      <c r="H33" s="303">
        <v>1466</v>
      </c>
      <c r="I33" s="301">
        <v>1456</v>
      </c>
      <c r="J33" s="302"/>
      <c r="K33" s="301"/>
      <c r="L33" s="302">
        <f t="shared" si="2"/>
        <v>2922</v>
      </c>
      <c r="M33" s="305">
        <f t="shared" si="3"/>
        <v>0.5065023956194388</v>
      </c>
      <c r="N33" s="303">
        <v>2307</v>
      </c>
      <c r="O33" s="301">
        <v>2095</v>
      </c>
      <c r="P33" s="302"/>
      <c r="Q33" s="301"/>
      <c r="R33" s="302">
        <f t="shared" si="4"/>
        <v>4402</v>
      </c>
      <c r="S33" s="304">
        <f t="shared" si="5"/>
        <v>0.006771609695615991</v>
      </c>
      <c r="T33" s="303">
        <v>1466</v>
      </c>
      <c r="U33" s="301">
        <v>1456</v>
      </c>
      <c r="V33" s="302"/>
      <c r="W33" s="301"/>
      <c r="X33" s="302">
        <f t="shared" si="6"/>
        <v>2922</v>
      </c>
      <c r="Y33" s="300">
        <f t="shared" si="7"/>
        <v>0.5065023956194388</v>
      </c>
    </row>
    <row r="34" spans="1:25" ht="18.75" customHeight="1">
      <c r="A34" s="306" t="s">
        <v>88</v>
      </c>
      <c r="B34" s="303">
        <v>1167</v>
      </c>
      <c r="C34" s="301">
        <v>1153</v>
      </c>
      <c r="D34" s="302"/>
      <c r="E34" s="301"/>
      <c r="F34" s="302">
        <f t="shared" si="0"/>
        <v>2320</v>
      </c>
      <c r="G34" s="304">
        <f t="shared" si="1"/>
        <v>0.0035688629018239657</v>
      </c>
      <c r="H34" s="303">
        <v>922</v>
      </c>
      <c r="I34" s="301">
        <v>920</v>
      </c>
      <c r="J34" s="302">
        <v>675</v>
      </c>
      <c r="K34" s="301">
        <v>611</v>
      </c>
      <c r="L34" s="302">
        <f t="shared" si="2"/>
        <v>3128</v>
      </c>
      <c r="M34" s="305">
        <f t="shared" si="3"/>
        <v>-0.25831202046035806</v>
      </c>
      <c r="N34" s="303">
        <v>1167</v>
      </c>
      <c r="O34" s="301">
        <v>1153</v>
      </c>
      <c r="P34" s="302"/>
      <c r="Q34" s="301"/>
      <c r="R34" s="302">
        <f t="shared" si="4"/>
        <v>2320</v>
      </c>
      <c r="S34" s="304">
        <f t="shared" si="5"/>
        <v>0.0035688629018239657</v>
      </c>
      <c r="T34" s="303">
        <v>922</v>
      </c>
      <c r="U34" s="301">
        <v>920</v>
      </c>
      <c r="V34" s="302">
        <v>675</v>
      </c>
      <c r="W34" s="301">
        <v>611</v>
      </c>
      <c r="X34" s="302">
        <f t="shared" si="6"/>
        <v>3128</v>
      </c>
      <c r="Y34" s="300">
        <f t="shared" si="7"/>
        <v>-0.25831202046035806</v>
      </c>
    </row>
    <row r="35" spans="1:25" ht="18.75" customHeight="1" thickBot="1">
      <c r="A35" s="306" t="s">
        <v>38</v>
      </c>
      <c r="B35" s="303">
        <v>48</v>
      </c>
      <c r="C35" s="301">
        <v>42</v>
      </c>
      <c r="D35" s="302">
        <v>8</v>
      </c>
      <c r="E35" s="301">
        <v>7</v>
      </c>
      <c r="F35" s="302">
        <f t="shared" si="0"/>
        <v>105</v>
      </c>
      <c r="G35" s="304">
        <f t="shared" si="1"/>
        <v>0.00016152181236703294</v>
      </c>
      <c r="H35" s="303">
        <v>6715</v>
      </c>
      <c r="I35" s="301">
        <v>5003</v>
      </c>
      <c r="J35" s="302">
        <v>0</v>
      </c>
      <c r="K35" s="301">
        <v>0</v>
      </c>
      <c r="L35" s="302">
        <f t="shared" si="2"/>
        <v>11718</v>
      </c>
      <c r="M35" s="305">
        <f t="shared" si="3"/>
        <v>-0.9910394265232975</v>
      </c>
      <c r="N35" s="303">
        <v>48</v>
      </c>
      <c r="O35" s="301">
        <v>42</v>
      </c>
      <c r="P35" s="302">
        <v>8</v>
      </c>
      <c r="Q35" s="301">
        <v>7</v>
      </c>
      <c r="R35" s="302">
        <f t="shared" si="4"/>
        <v>105</v>
      </c>
      <c r="S35" s="304">
        <f t="shared" si="5"/>
        <v>0.00016152181236703294</v>
      </c>
      <c r="T35" s="303">
        <v>6715</v>
      </c>
      <c r="U35" s="301">
        <v>5003</v>
      </c>
      <c r="V35" s="302">
        <v>0</v>
      </c>
      <c r="W35" s="301">
        <v>0</v>
      </c>
      <c r="X35" s="302">
        <f t="shared" si="6"/>
        <v>11718</v>
      </c>
      <c r="Y35" s="300">
        <f t="shared" si="7"/>
        <v>-0.9910394265232975</v>
      </c>
    </row>
    <row r="36" spans="1:25" s="335" customFormat="1" ht="18.75" customHeight="1">
      <c r="A36" s="342" t="s">
        <v>218</v>
      </c>
      <c r="B36" s="339">
        <f>SUM(B37:B42)</f>
        <v>53376</v>
      </c>
      <c r="C36" s="338">
        <f>SUM(C37:C42)</f>
        <v>42328</v>
      </c>
      <c r="D36" s="337">
        <f>SUM(D37:D42)</f>
        <v>2</v>
      </c>
      <c r="E36" s="338">
        <f>SUM(E37:E42)</f>
        <v>19</v>
      </c>
      <c r="F36" s="337">
        <f t="shared" si="0"/>
        <v>95725</v>
      </c>
      <c r="G36" s="340">
        <f t="shared" si="1"/>
        <v>0.1472540522746117</v>
      </c>
      <c r="H36" s="339">
        <f>SUM(H37:H42)</f>
        <v>41324</v>
      </c>
      <c r="I36" s="338">
        <f>SUM(I37:I42)</f>
        <v>31660</v>
      </c>
      <c r="J36" s="337">
        <f>SUM(J37:J42)</f>
        <v>0</v>
      </c>
      <c r="K36" s="338">
        <f>SUM(K37:K42)</f>
        <v>0</v>
      </c>
      <c r="L36" s="337">
        <f t="shared" si="2"/>
        <v>72984</v>
      </c>
      <c r="M36" s="341">
        <f t="shared" si="3"/>
        <v>0.31158884138989373</v>
      </c>
      <c r="N36" s="339">
        <f>SUM(N37:N42)</f>
        <v>53376</v>
      </c>
      <c r="O36" s="338">
        <f>SUM(O37:O42)</f>
        <v>42328</v>
      </c>
      <c r="P36" s="337">
        <f>SUM(P37:P42)</f>
        <v>2</v>
      </c>
      <c r="Q36" s="338">
        <f>SUM(Q37:Q42)</f>
        <v>19</v>
      </c>
      <c r="R36" s="337">
        <f t="shared" si="4"/>
        <v>95725</v>
      </c>
      <c r="S36" s="340">
        <f t="shared" si="5"/>
        <v>0.1472540522746117</v>
      </c>
      <c r="T36" s="339">
        <f>SUM(T37:T42)</f>
        <v>41324</v>
      </c>
      <c r="U36" s="338">
        <f>SUM(U37:U42)</f>
        <v>31660</v>
      </c>
      <c r="V36" s="337">
        <f>SUM(V37:V42)</f>
        <v>0</v>
      </c>
      <c r="W36" s="338">
        <f>SUM(W37:W42)</f>
        <v>0</v>
      </c>
      <c r="X36" s="337">
        <f t="shared" si="6"/>
        <v>72984</v>
      </c>
      <c r="Y36" s="336">
        <f t="shared" si="7"/>
        <v>0.31158884138989373</v>
      </c>
    </row>
    <row r="37" spans="1:25" ht="18.75" customHeight="1">
      <c r="A37" s="306" t="s">
        <v>65</v>
      </c>
      <c r="B37" s="303">
        <v>17851</v>
      </c>
      <c r="C37" s="301">
        <v>15747</v>
      </c>
      <c r="D37" s="302"/>
      <c r="E37" s="301"/>
      <c r="F37" s="302">
        <f t="shared" si="0"/>
        <v>33598</v>
      </c>
      <c r="G37" s="304">
        <f t="shared" si="1"/>
        <v>0.05168390335150069</v>
      </c>
      <c r="H37" s="303">
        <v>14786</v>
      </c>
      <c r="I37" s="301">
        <v>14290</v>
      </c>
      <c r="J37" s="302"/>
      <c r="K37" s="301"/>
      <c r="L37" s="302">
        <f t="shared" si="2"/>
        <v>29076</v>
      </c>
      <c r="M37" s="305">
        <f t="shared" si="3"/>
        <v>0.15552345577108273</v>
      </c>
      <c r="N37" s="303">
        <v>17851</v>
      </c>
      <c r="O37" s="301">
        <v>15747</v>
      </c>
      <c r="P37" s="302"/>
      <c r="Q37" s="301"/>
      <c r="R37" s="302">
        <f t="shared" si="4"/>
        <v>33598</v>
      </c>
      <c r="S37" s="304">
        <f t="shared" si="5"/>
        <v>0.05168390335150069</v>
      </c>
      <c r="T37" s="303">
        <v>14786</v>
      </c>
      <c r="U37" s="301">
        <v>14290</v>
      </c>
      <c r="V37" s="302"/>
      <c r="W37" s="301"/>
      <c r="X37" s="285">
        <f t="shared" si="6"/>
        <v>29076</v>
      </c>
      <c r="Y37" s="300">
        <f t="shared" si="7"/>
        <v>0.15552345577108273</v>
      </c>
    </row>
    <row r="38" spans="1:25" ht="18.75" customHeight="1">
      <c r="A38" s="306" t="s">
        <v>110</v>
      </c>
      <c r="B38" s="303">
        <v>18449</v>
      </c>
      <c r="C38" s="301">
        <v>14778</v>
      </c>
      <c r="D38" s="302"/>
      <c r="E38" s="301"/>
      <c r="F38" s="302">
        <f t="shared" si="0"/>
        <v>33227</v>
      </c>
      <c r="G38" s="304">
        <f t="shared" si="1"/>
        <v>0.051113192947803844</v>
      </c>
      <c r="H38" s="303">
        <v>11865</v>
      </c>
      <c r="I38" s="301">
        <v>10167</v>
      </c>
      <c r="J38" s="302"/>
      <c r="K38" s="301"/>
      <c r="L38" s="302">
        <f t="shared" si="2"/>
        <v>22032</v>
      </c>
      <c r="M38" s="305">
        <f t="shared" si="3"/>
        <v>0.5081245461147421</v>
      </c>
      <c r="N38" s="303">
        <v>18449</v>
      </c>
      <c r="O38" s="301">
        <v>14778</v>
      </c>
      <c r="P38" s="302"/>
      <c r="Q38" s="301"/>
      <c r="R38" s="302">
        <f t="shared" si="4"/>
        <v>33227</v>
      </c>
      <c r="S38" s="304">
        <f t="shared" si="5"/>
        <v>0.051113192947803844</v>
      </c>
      <c r="T38" s="303">
        <v>11865</v>
      </c>
      <c r="U38" s="301">
        <v>10167</v>
      </c>
      <c r="V38" s="302"/>
      <c r="W38" s="301"/>
      <c r="X38" s="285">
        <f t="shared" si="6"/>
        <v>22032</v>
      </c>
      <c r="Y38" s="300">
        <f t="shared" si="7"/>
        <v>0.5081245461147421</v>
      </c>
    </row>
    <row r="39" spans="1:25" ht="18.75" customHeight="1">
      <c r="A39" s="306" t="s">
        <v>109</v>
      </c>
      <c r="B39" s="303">
        <v>7982</v>
      </c>
      <c r="C39" s="301">
        <v>7018</v>
      </c>
      <c r="D39" s="302"/>
      <c r="E39" s="301"/>
      <c r="F39" s="302">
        <f t="shared" si="0"/>
        <v>15000</v>
      </c>
      <c r="G39" s="304">
        <f t="shared" si="1"/>
        <v>0.023074544623861847</v>
      </c>
      <c r="H39" s="303">
        <v>8043</v>
      </c>
      <c r="I39" s="301">
        <v>7203</v>
      </c>
      <c r="J39" s="302"/>
      <c r="K39" s="301"/>
      <c r="L39" s="302">
        <f t="shared" si="2"/>
        <v>15246</v>
      </c>
      <c r="M39" s="305">
        <f t="shared" si="3"/>
        <v>-0.016135379771743397</v>
      </c>
      <c r="N39" s="303">
        <v>7982</v>
      </c>
      <c r="O39" s="301">
        <v>7018</v>
      </c>
      <c r="P39" s="302"/>
      <c r="Q39" s="301"/>
      <c r="R39" s="302">
        <f t="shared" si="4"/>
        <v>15000</v>
      </c>
      <c r="S39" s="304">
        <f t="shared" si="5"/>
        <v>0.023074544623861847</v>
      </c>
      <c r="T39" s="303">
        <v>8043</v>
      </c>
      <c r="U39" s="301">
        <v>7203</v>
      </c>
      <c r="V39" s="302"/>
      <c r="W39" s="301"/>
      <c r="X39" s="285">
        <f t="shared" si="6"/>
        <v>15246</v>
      </c>
      <c r="Y39" s="300">
        <f t="shared" si="7"/>
        <v>-0.016135379771743397</v>
      </c>
    </row>
    <row r="40" spans="1:25" ht="18.75" customHeight="1">
      <c r="A40" s="306" t="s">
        <v>108</v>
      </c>
      <c r="B40" s="303">
        <v>6301</v>
      </c>
      <c r="C40" s="301">
        <v>4785</v>
      </c>
      <c r="D40" s="302"/>
      <c r="E40" s="301"/>
      <c r="F40" s="302">
        <f t="shared" si="0"/>
        <v>11086</v>
      </c>
      <c r="G40" s="304">
        <f t="shared" si="1"/>
        <v>0.01705362678000883</v>
      </c>
      <c r="H40" s="303"/>
      <c r="I40" s="301"/>
      <c r="J40" s="302"/>
      <c r="K40" s="301"/>
      <c r="L40" s="302">
        <f t="shared" si="2"/>
        <v>0</v>
      </c>
      <c r="M40" s="305" t="str">
        <f t="shared" si="3"/>
        <v>         /0</v>
      </c>
      <c r="N40" s="303">
        <v>6301</v>
      </c>
      <c r="O40" s="301">
        <v>4785</v>
      </c>
      <c r="P40" s="302"/>
      <c r="Q40" s="301"/>
      <c r="R40" s="302">
        <f t="shared" si="4"/>
        <v>11086</v>
      </c>
      <c r="S40" s="304">
        <f t="shared" si="5"/>
        <v>0.01705362678000883</v>
      </c>
      <c r="T40" s="303"/>
      <c r="U40" s="301"/>
      <c r="V40" s="302"/>
      <c r="W40" s="301"/>
      <c r="X40" s="285">
        <f t="shared" si="6"/>
        <v>0</v>
      </c>
      <c r="Y40" s="300" t="str">
        <f t="shared" si="7"/>
        <v>         /0</v>
      </c>
    </row>
    <row r="41" spans="1:25" ht="18.75" customHeight="1">
      <c r="A41" s="306" t="s">
        <v>106</v>
      </c>
      <c r="B41" s="303">
        <v>1283</v>
      </c>
      <c r="C41" s="301"/>
      <c r="D41" s="302"/>
      <c r="E41" s="301"/>
      <c r="F41" s="302">
        <f aca="true" t="shared" si="8" ref="F41:F72">SUM(B41:E41)</f>
        <v>1283</v>
      </c>
      <c r="G41" s="304">
        <f aca="true" t="shared" si="9" ref="G41:G72">F41/$F$9</f>
        <v>0.00197364271682765</v>
      </c>
      <c r="H41" s="303">
        <v>1998</v>
      </c>
      <c r="I41" s="301"/>
      <c r="J41" s="302"/>
      <c r="K41" s="301"/>
      <c r="L41" s="302">
        <f aca="true" t="shared" si="10" ref="L41:L72">SUM(H41:K41)</f>
        <v>1998</v>
      </c>
      <c r="M41" s="305">
        <f aca="true" t="shared" si="11" ref="M41:M72">IF(ISERROR(F41/L41-1),"         /0",(F41/L41-1))</f>
        <v>-0.35785785785785784</v>
      </c>
      <c r="N41" s="303">
        <v>1283</v>
      </c>
      <c r="O41" s="301"/>
      <c r="P41" s="302"/>
      <c r="Q41" s="301"/>
      <c r="R41" s="302">
        <f aca="true" t="shared" si="12" ref="R41:R72">SUM(N41:Q41)</f>
        <v>1283</v>
      </c>
      <c r="S41" s="304">
        <f aca="true" t="shared" si="13" ref="S41:S72">R41/$R$9</f>
        <v>0.00197364271682765</v>
      </c>
      <c r="T41" s="303">
        <v>1998</v>
      </c>
      <c r="U41" s="301"/>
      <c r="V41" s="302"/>
      <c r="W41" s="301"/>
      <c r="X41" s="285">
        <f aca="true" t="shared" si="14" ref="X41:X72">SUM(T41:W41)</f>
        <v>1998</v>
      </c>
      <c r="Y41" s="300">
        <f t="shared" si="7"/>
        <v>-0.35785785785785784</v>
      </c>
    </row>
    <row r="42" spans="1:25" ht="18.75" customHeight="1" thickBot="1">
      <c r="A42" s="306" t="s">
        <v>38</v>
      </c>
      <c r="B42" s="303">
        <v>1510</v>
      </c>
      <c r="C42" s="301">
        <v>0</v>
      </c>
      <c r="D42" s="302">
        <v>2</v>
      </c>
      <c r="E42" s="301">
        <v>19</v>
      </c>
      <c r="F42" s="302">
        <f t="shared" si="8"/>
        <v>1531</v>
      </c>
      <c r="G42" s="304">
        <f t="shared" si="9"/>
        <v>0.0023551418546088328</v>
      </c>
      <c r="H42" s="303">
        <v>4632</v>
      </c>
      <c r="I42" s="301">
        <v>0</v>
      </c>
      <c r="J42" s="302">
        <v>0</v>
      </c>
      <c r="K42" s="301">
        <v>0</v>
      </c>
      <c r="L42" s="302">
        <f t="shared" si="10"/>
        <v>4632</v>
      </c>
      <c r="M42" s="305">
        <f t="shared" si="11"/>
        <v>-0.6694732297063903</v>
      </c>
      <c r="N42" s="303">
        <v>1510</v>
      </c>
      <c r="O42" s="301">
        <v>0</v>
      </c>
      <c r="P42" s="302">
        <v>2</v>
      </c>
      <c r="Q42" s="301">
        <v>19</v>
      </c>
      <c r="R42" s="302">
        <f t="shared" si="12"/>
        <v>1531</v>
      </c>
      <c r="S42" s="304">
        <f t="shared" si="13"/>
        <v>0.0023551418546088328</v>
      </c>
      <c r="T42" s="303">
        <v>4632</v>
      </c>
      <c r="U42" s="301">
        <v>0</v>
      </c>
      <c r="V42" s="302">
        <v>0</v>
      </c>
      <c r="W42" s="301">
        <v>0</v>
      </c>
      <c r="X42" s="285">
        <f t="shared" si="14"/>
        <v>4632</v>
      </c>
      <c r="Y42" s="300">
        <f aca="true" t="shared" si="15" ref="Y42:Y73">IF(ISERROR(R42/X42-1),"         /0",IF(R42/X42&gt;5,"  *  ",(R42/X42-1)))</f>
        <v>-0.6694732297063903</v>
      </c>
    </row>
    <row r="43" spans="1:25" s="335" customFormat="1" ht="18.75" customHeight="1">
      <c r="A43" s="342" t="s">
        <v>209</v>
      </c>
      <c r="B43" s="339">
        <f>SUM(B44:B49)</f>
        <v>75142</v>
      </c>
      <c r="C43" s="338">
        <f>SUM(C44:C49)</f>
        <v>60597</v>
      </c>
      <c r="D43" s="337">
        <f>SUM(D44:D49)</f>
        <v>3039</v>
      </c>
      <c r="E43" s="338">
        <f>SUM(E44:E49)</f>
        <v>3437</v>
      </c>
      <c r="F43" s="337">
        <f t="shared" si="8"/>
        <v>142215</v>
      </c>
      <c r="G43" s="340">
        <f t="shared" si="9"/>
        <v>0.21876975757883418</v>
      </c>
      <c r="H43" s="339">
        <f>SUM(H44:H49)</f>
        <v>56380</v>
      </c>
      <c r="I43" s="338">
        <f>SUM(I44:I49)</f>
        <v>50746</v>
      </c>
      <c r="J43" s="337">
        <f>SUM(J44:J49)</f>
        <v>2812</v>
      </c>
      <c r="K43" s="338">
        <f>SUM(K44:K49)</f>
        <v>3397</v>
      </c>
      <c r="L43" s="337">
        <f t="shared" si="10"/>
        <v>113335</v>
      </c>
      <c r="M43" s="341">
        <f t="shared" si="11"/>
        <v>0.2548197820620286</v>
      </c>
      <c r="N43" s="339">
        <f>SUM(N44:N49)</f>
        <v>75142</v>
      </c>
      <c r="O43" s="338">
        <f>SUM(O44:O49)</f>
        <v>60597</v>
      </c>
      <c r="P43" s="337">
        <f>SUM(P44:P49)</f>
        <v>3039</v>
      </c>
      <c r="Q43" s="338">
        <f>SUM(Q44:Q49)</f>
        <v>3437</v>
      </c>
      <c r="R43" s="337">
        <f t="shared" si="12"/>
        <v>142215</v>
      </c>
      <c r="S43" s="340">
        <f t="shared" si="13"/>
        <v>0.21876975757883418</v>
      </c>
      <c r="T43" s="339">
        <f>SUM(T44:T49)</f>
        <v>56380</v>
      </c>
      <c r="U43" s="338">
        <f>SUM(U44:U49)</f>
        <v>50746</v>
      </c>
      <c r="V43" s="337">
        <f>SUM(V44:V49)</f>
        <v>2812</v>
      </c>
      <c r="W43" s="338">
        <f>SUM(W44:W49)</f>
        <v>3397</v>
      </c>
      <c r="X43" s="337">
        <f t="shared" si="14"/>
        <v>113335</v>
      </c>
      <c r="Y43" s="336">
        <f t="shared" si="15"/>
        <v>0.2548197820620286</v>
      </c>
    </row>
    <row r="44" spans="1:25" s="276" customFormat="1" ht="18.75" customHeight="1">
      <c r="A44" s="291" t="s">
        <v>63</v>
      </c>
      <c r="B44" s="289">
        <v>35639</v>
      </c>
      <c r="C44" s="286">
        <v>24214</v>
      </c>
      <c r="D44" s="285">
        <v>942</v>
      </c>
      <c r="E44" s="286">
        <v>1155</v>
      </c>
      <c r="F44" s="285">
        <f t="shared" si="8"/>
        <v>61950</v>
      </c>
      <c r="G44" s="288">
        <f t="shared" si="9"/>
        <v>0.09529786929654943</v>
      </c>
      <c r="H44" s="289">
        <v>17343</v>
      </c>
      <c r="I44" s="286">
        <v>16223</v>
      </c>
      <c r="J44" s="285">
        <v>498</v>
      </c>
      <c r="K44" s="286">
        <v>670</v>
      </c>
      <c r="L44" s="285">
        <f t="shared" si="10"/>
        <v>34734</v>
      </c>
      <c r="M44" s="290">
        <f t="shared" si="11"/>
        <v>0.7835550181378477</v>
      </c>
      <c r="N44" s="289">
        <v>35639</v>
      </c>
      <c r="O44" s="286">
        <v>24214</v>
      </c>
      <c r="P44" s="285">
        <v>942</v>
      </c>
      <c r="Q44" s="286">
        <v>1155</v>
      </c>
      <c r="R44" s="285">
        <f t="shared" si="12"/>
        <v>61950</v>
      </c>
      <c r="S44" s="288">
        <f t="shared" si="13"/>
        <v>0.09529786929654943</v>
      </c>
      <c r="T44" s="287">
        <v>17343</v>
      </c>
      <c r="U44" s="286">
        <v>16223</v>
      </c>
      <c r="V44" s="285">
        <v>498</v>
      </c>
      <c r="W44" s="286">
        <v>670</v>
      </c>
      <c r="X44" s="285">
        <f t="shared" si="14"/>
        <v>34734</v>
      </c>
      <c r="Y44" s="284">
        <f t="shared" si="15"/>
        <v>0.7835550181378477</v>
      </c>
    </row>
    <row r="45" spans="1:25" s="276" customFormat="1" ht="18.75" customHeight="1">
      <c r="A45" s="291" t="s">
        <v>65</v>
      </c>
      <c r="B45" s="289">
        <v>19496</v>
      </c>
      <c r="C45" s="286">
        <v>18255</v>
      </c>
      <c r="D45" s="285">
        <v>1266</v>
      </c>
      <c r="E45" s="286">
        <v>1514</v>
      </c>
      <c r="F45" s="285">
        <f t="shared" si="8"/>
        <v>40531</v>
      </c>
      <c r="G45" s="288">
        <f t="shared" si="9"/>
        <v>0.06234895787664964</v>
      </c>
      <c r="H45" s="289">
        <v>11030</v>
      </c>
      <c r="I45" s="286">
        <v>12208</v>
      </c>
      <c r="J45" s="285">
        <v>1443</v>
      </c>
      <c r="K45" s="286">
        <v>1785</v>
      </c>
      <c r="L45" s="285">
        <f t="shared" si="10"/>
        <v>26466</v>
      </c>
      <c r="M45" s="290">
        <f t="shared" si="11"/>
        <v>0.5314365601148643</v>
      </c>
      <c r="N45" s="289">
        <v>19496</v>
      </c>
      <c r="O45" s="286">
        <v>18255</v>
      </c>
      <c r="P45" s="285">
        <v>1266</v>
      </c>
      <c r="Q45" s="286">
        <v>1514</v>
      </c>
      <c r="R45" s="285">
        <f t="shared" si="12"/>
        <v>40531</v>
      </c>
      <c r="S45" s="288">
        <f t="shared" si="13"/>
        <v>0.06234895787664964</v>
      </c>
      <c r="T45" s="287">
        <v>11030</v>
      </c>
      <c r="U45" s="286">
        <v>12208</v>
      </c>
      <c r="V45" s="285">
        <v>1443</v>
      </c>
      <c r="W45" s="286">
        <v>1785</v>
      </c>
      <c r="X45" s="285">
        <f t="shared" si="14"/>
        <v>26466</v>
      </c>
      <c r="Y45" s="284">
        <f t="shared" si="15"/>
        <v>0.5314365601148643</v>
      </c>
    </row>
    <row r="46" spans="1:25" s="276" customFormat="1" ht="18.75" customHeight="1">
      <c r="A46" s="291" t="s">
        <v>92</v>
      </c>
      <c r="B46" s="289">
        <v>10534</v>
      </c>
      <c r="C46" s="286">
        <v>9845</v>
      </c>
      <c r="D46" s="285"/>
      <c r="E46" s="286"/>
      <c r="F46" s="285">
        <f t="shared" si="8"/>
        <v>20379</v>
      </c>
      <c r="G46" s="288">
        <f t="shared" si="9"/>
        <v>0.031349076325978706</v>
      </c>
      <c r="H46" s="289">
        <v>15101</v>
      </c>
      <c r="I46" s="286">
        <v>12522</v>
      </c>
      <c r="J46" s="285"/>
      <c r="K46" s="286"/>
      <c r="L46" s="285">
        <f t="shared" si="10"/>
        <v>27623</v>
      </c>
      <c r="M46" s="290">
        <f t="shared" si="11"/>
        <v>-0.2622452304239221</v>
      </c>
      <c r="N46" s="289">
        <v>10534</v>
      </c>
      <c r="O46" s="286">
        <v>9845</v>
      </c>
      <c r="P46" s="285"/>
      <c r="Q46" s="286"/>
      <c r="R46" s="285">
        <f t="shared" si="12"/>
        <v>20379</v>
      </c>
      <c r="S46" s="288">
        <f t="shared" si="13"/>
        <v>0.031349076325978706</v>
      </c>
      <c r="T46" s="287">
        <v>15101</v>
      </c>
      <c r="U46" s="286">
        <v>12522</v>
      </c>
      <c r="V46" s="285"/>
      <c r="W46" s="286"/>
      <c r="X46" s="285">
        <f t="shared" si="14"/>
        <v>27623</v>
      </c>
      <c r="Y46" s="284">
        <f t="shared" si="15"/>
        <v>-0.2622452304239221</v>
      </c>
    </row>
    <row r="47" spans="1:25" s="276" customFormat="1" ht="18.75" customHeight="1">
      <c r="A47" s="291" t="s">
        <v>91</v>
      </c>
      <c r="B47" s="289">
        <v>5957</v>
      </c>
      <c r="C47" s="286">
        <v>4981</v>
      </c>
      <c r="D47" s="285">
        <v>595</v>
      </c>
      <c r="E47" s="286">
        <v>604</v>
      </c>
      <c r="F47" s="285">
        <f t="shared" si="8"/>
        <v>12137</v>
      </c>
      <c r="G47" s="288">
        <f t="shared" si="9"/>
        <v>0.018670383206654085</v>
      </c>
      <c r="H47" s="289">
        <v>2184</v>
      </c>
      <c r="I47" s="286">
        <v>1922</v>
      </c>
      <c r="J47" s="285">
        <v>669</v>
      </c>
      <c r="K47" s="286">
        <v>725</v>
      </c>
      <c r="L47" s="285">
        <f t="shared" si="10"/>
        <v>5500</v>
      </c>
      <c r="M47" s="290">
        <f t="shared" si="11"/>
        <v>1.2067272727272726</v>
      </c>
      <c r="N47" s="289">
        <v>5957</v>
      </c>
      <c r="O47" s="286">
        <v>4981</v>
      </c>
      <c r="P47" s="285">
        <v>595</v>
      </c>
      <c r="Q47" s="286">
        <v>604</v>
      </c>
      <c r="R47" s="285">
        <f t="shared" si="12"/>
        <v>12137</v>
      </c>
      <c r="S47" s="288">
        <f t="shared" si="13"/>
        <v>0.018670383206654085</v>
      </c>
      <c r="T47" s="287">
        <v>2184</v>
      </c>
      <c r="U47" s="286">
        <v>1922</v>
      </c>
      <c r="V47" s="285">
        <v>669</v>
      </c>
      <c r="W47" s="286">
        <v>725</v>
      </c>
      <c r="X47" s="285">
        <f t="shared" si="14"/>
        <v>5500</v>
      </c>
      <c r="Y47" s="284">
        <f t="shared" si="15"/>
        <v>1.2067272727272726</v>
      </c>
    </row>
    <row r="48" spans="1:25" s="276" customFormat="1" ht="18.75" customHeight="1">
      <c r="A48" s="291" t="s">
        <v>94</v>
      </c>
      <c r="B48" s="289">
        <v>2708</v>
      </c>
      <c r="C48" s="286">
        <v>2713</v>
      </c>
      <c r="D48" s="285"/>
      <c r="E48" s="286"/>
      <c r="F48" s="285">
        <f t="shared" si="8"/>
        <v>5421</v>
      </c>
      <c r="G48" s="288">
        <f t="shared" si="9"/>
        <v>0.008339140427063673</v>
      </c>
      <c r="H48" s="289"/>
      <c r="I48" s="286"/>
      <c r="J48" s="285"/>
      <c r="K48" s="286"/>
      <c r="L48" s="285">
        <f t="shared" si="10"/>
        <v>0</v>
      </c>
      <c r="M48" s="290" t="str">
        <f t="shared" si="11"/>
        <v>         /0</v>
      </c>
      <c r="N48" s="289">
        <v>2708</v>
      </c>
      <c r="O48" s="286">
        <v>2713</v>
      </c>
      <c r="P48" s="285"/>
      <c r="Q48" s="286"/>
      <c r="R48" s="285">
        <f t="shared" si="12"/>
        <v>5421</v>
      </c>
      <c r="S48" s="288">
        <f t="shared" si="13"/>
        <v>0.008339140427063673</v>
      </c>
      <c r="T48" s="287"/>
      <c r="U48" s="286"/>
      <c r="V48" s="285"/>
      <c r="W48" s="286"/>
      <c r="X48" s="285">
        <f t="shared" si="14"/>
        <v>0</v>
      </c>
      <c r="Y48" s="284" t="str">
        <f t="shared" si="15"/>
        <v>         /0</v>
      </c>
    </row>
    <row r="49" spans="1:25" s="276" customFormat="1" ht="18.75" customHeight="1" thickBot="1">
      <c r="A49" s="291" t="s">
        <v>38</v>
      </c>
      <c r="B49" s="289">
        <v>808</v>
      </c>
      <c r="C49" s="286">
        <v>589</v>
      </c>
      <c r="D49" s="285">
        <v>236</v>
      </c>
      <c r="E49" s="286">
        <v>164</v>
      </c>
      <c r="F49" s="285">
        <f t="shared" si="8"/>
        <v>1797</v>
      </c>
      <c r="G49" s="288">
        <f t="shared" si="9"/>
        <v>0.0027643304459386495</v>
      </c>
      <c r="H49" s="289">
        <v>10722</v>
      </c>
      <c r="I49" s="286">
        <v>7871</v>
      </c>
      <c r="J49" s="285">
        <v>202</v>
      </c>
      <c r="K49" s="286">
        <v>217</v>
      </c>
      <c r="L49" s="285">
        <f t="shared" si="10"/>
        <v>19012</v>
      </c>
      <c r="M49" s="290">
        <f t="shared" si="11"/>
        <v>-0.9054807490006311</v>
      </c>
      <c r="N49" s="289">
        <v>808</v>
      </c>
      <c r="O49" s="286">
        <v>589</v>
      </c>
      <c r="P49" s="285">
        <v>236</v>
      </c>
      <c r="Q49" s="286">
        <v>164</v>
      </c>
      <c r="R49" s="285">
        <f t="shared" si="12"/>
        <v>1797</v>
      </c>
      <c r="S49" s="288">
        <f t="shared" si="13"/>
        <v>0.0027643304459386495</v>
      </c>
      <c r="T49" s="287">
        <v>10722</v>
      </c>
      <c r="U49" s="286">
        <v>7871</v>
      </c>
      <c r="V49" s="285">
        <v>202</v>
      </c>
      <c r="W49" s="286">
        <v>217</v>
      </c>
      <c r="X49" s="285">
        <f t="shared" si="14"/>
        <v>19012</v>
      </c>
      <c r="Y49" s="284">
        <f t="shared" si="15"/>
        <v>-0.9054807490006311</v>
      </c>
    </row>
    <row r="50" spans="1:25" s="335" customFormat="1" ht="18.75" customHeight="1">
      <c r="A50" s="342" t="s">
        <v>198</v>
      </c>
      <c r="B50" s="339">
        <f>SUM(B51:B58)</f>
        <v>6650</v>
      </c>
      <c r="C50" s="338">
        <f>SUM(C51:C58)</f>
        <v>6425</v>
      </c>
      <c r="D50" s="337">
        <f>SUM(D51:D58)</f>
        <v>470</v>
      </c>
      <c r="E50" s="338">
        <f>SUM(E51:E58)</f>
        <v>425</v>
      </c>
      <c r="F50" s="337">
        <f t="shared" si="8"/>
        <v>13970</v>
      </c>
      <c r="G50" s="340">
        <f t="shared" si="9"/>
        <v>0.02149009255969</v>
      </c>
      <c r="H50" s="339">
        <f>SUM(H51:H58)</f>
        <v>6803</v>
      </c>
      <c r="I50" s="338">
        <f>SUM(I51:I58)</f>
        <v>6346</v>
      </c>
      <c r="J50" s="337">
        <f>SUM(J51:J58)</f>
        <v>596</v>
      </c>
      <c r="K50" s="338">
        <f>SUM(K51:K58)</f>
        <v>567</v>
      </c>
      <c r="L50" s="337">
        <f t="shared" si="10"/>
        <v>14312</v>
      </c>
      <c r="M50" s="341">
        <f t="shared" si="11"/>
        <v>-0.023896031302403586</v>
      </c>
      <c r="N50" s="339">
        <f>SUM(N51:N58)</f>
        <v>6650</v>
      </c>
      <c r="O50" s="338">
        <f>SUM(O51:O58)</f>
        <v>6425</v>
      </c>
      <c r="P50" s="337">
        <f>SUM(P51:P58)</f>
        <v>470</v>
      </c>
      <c r="Q50" s="338">
        <f>SUM(Q51:Q58)</f>
        <v>425</v>
      </c>
      <c r="R50" s="337">
        <f t="shared" si="12"/>
        <v>13970</v>
      </c>
      <c r="S50" s="340">
        <f t="shared" si="13"/>
        <v>0.02149009255969</v>
      </c>
      <c r="T50" s="339">
        <f>SUM(T51:T58)</f>
        <v>6803</v>
      </c>
      <c r="U50" s="338">
        <f>SUM(U51:U58)</f>
        <v>6346</v>
      </c>
      <c r="V50" s="337">
        <f>SUM(V51:V58)</f>
        <v>596</v>
      </c>
      <c r="W50" s="338">
        <f>SUM(W51:W58)</f>
        <v>567</v>
      </c>
      <c r="X50" s="337">
        <f t="shared" si="14"/>
        <v>14312</v>
      </c>
      <c r="Y50" s="336">
        <f t="shared" si="15"/>
        <v>-0.023896031302403586</v>
      </c>
    </row>
    <row r="51" spans="1:25" ht="18.75" customHeight="1">
      <c r="A51" s="291" t="s">
        <v>65</v>
      </c>
      <c r="B51" s="289">
        <v>3702</v>
      </c>
      <c r="C51" s="286">
        <v>3560</v>
      </c>
      <c r="D51" s="285">
        <v>226</v>
      </c>
      <c r="E51" s="286">
        <v>177</v>
      </c>
      <c r="F51" s="285">
        <f t="shared" si="8"/>
        <v>7665</v>
      </c>
      <c r="G51" s="288">
        <f t="shared" si="9"/>
        <v>0.011791092302793404</v>
      </c>
      <c r="H51" s="289">
        <v>2485</v>
      </c>
      <c r="I51" s="286">
        <v>1778</v>
      </c>
      <c r="J51" s="285">
        <v>232</v>
      </c>
      <c r="K51" s="286">
        <v>170</v>
      </c>
      <c r="L51" s="285">
        <f t="shared" si="10"/>
        <v>4665</v>
      </c>
      <c r="M51" s="290">
        <f t="shared" si="11"/>
        <v>0.6430868167202572</v>
      </c>
      <c r="N51" s="289">
        <v>3702</v>
      </c>
      <c r="O51" s="286">
        <v>3560</v>
      </c>
      <c r="P51" s="285">
        <v>226</v>
      </c>
      <c r="Q51" s="286">
        <v>177</v>
      </c>
      <c r="R51" s="285">
        <f t="shared" si="12"/>
        <v>7665</v>
      </c>
      <c r="S51" s="288">
        <f t="shared" si="13"/>
        <v>0.011791092302793404</v>
      </c>
      <c r="T51" s="287">
        <v>2485</v>
      </c>
      <c r="U51" s="286">
        <v>1778</v>
      </c>
      <c r="V51" s="285">
        <v>232</v>
      </c>
      <c r="W51" s="286">
        <v>170</v>
      </c>
      <c r="X51" s="285">
        <f t="shared" si="14"/>
        <v>4665</v>
      </c>
      <c r="Y51" s="284">
        <f t="shared" si="15"/>
        <v>0.6430868167202572</v>
      </c>
    </row>
    <row r="52" spans="1:25" ht="18.75" customHeight="1">
      <c r="A52" s="291" t="s">
        <v>90</v>
      </c>
      <c r="B52" s="289">
        <v>810</v>
      </c>
      <c r="C52" s="286">
        <v>972</v>
      </c>
      <c r="D52" s="285">
        <v>0</v>
      </c>
      <c r="E52" s="286">
        <v>0</v>
      </c>
      <c r="F52" s="285">
        <f t="shared" si="8"/>
        <v>1782</v>
      </c>
      <c r="G52" s="288">
        <f t="shared" si="9"/>
        <v>0.0027412559013147877</v>
      </c>
      <c r="H52" s="289">
        <v>840</v>
      </c>
      <c r="I52" s="286">
        <v>1059</v>
      </c>
      <c r="J52" s="285">
        <v>0</v>
      </c>
      <c r="K52" s="286">
        <v>0</v>
      </c>
      <c r="L52" s="285">
        <f t="shared" si="10"/>
        <v>1899</v>
      </c>
      <c r="M52" s="290">
        <f t="shared" si="11"/>
        <v>-0.06161137440758291</v>
      </c>
      <c r="N52" s="289">
        <v>810</v>
      </c>
      <c r="O52" s="286">
        <v>972</v>
      </c>
      <c r="P52" s="285">
        <v>0</v>
      </c>
      <c r="Q52" s="286">
        <v>0</v>
      </c>
      <c r="R52" s="285">
        <f t="shared" si="12"/>
        <v>1782</v>
      </c>
      <c r="S52" s="288">
        <f t="shared" si="13"/>
        <v>0.0027412559013147877</v>
      </c>
      <c r="T52" s="287">
        <v>840</v>
      </c>
      <c r="U52" s="286">
        <v>1059</v>
      </c>
      <c r="V52" s="285">
        <v>0</v>
      </c>
      <c r="W52" s="286">
        <v>0</v>
      </c>
      <c r="X52" s="285">
        <f t="shared" si="14"/>
        <v>1899</v>
      </c>
      <c r="Y52" s="284">
        <f t="shared" si="15"/>
        <v>-0.06161137440758291</v>
      </c>
    </row>
    <row r="53" spans="1:25" ht="18.75" customHeight="1">
      <c r="A53" s="291" t="s">
        <v>89</v>
      </c>
      <c r="B53" s="289">
        <v>797</v>
      </c>
      <c r="C53" s="286">
        <v>633</v>
      </c>
      <c r="D53" s="285"/>
      <c r="E53" s="286"/>
      <c r="F53" s="285">
        <f t="shared" si="8"/>
        <v>1430</v>
      </c>
      <c r="G53" s="288">
        <f t="shared" si="9"/>
        <v>0.0021997732541414964</v>
      </c>
      <c r="H53" s="289">
        <v>612</v>
      </c>
      <c r="I53" s="286">
        <v>426</v>
      </c>
      <c r="J53" s="285"/>
      <c r="K53" s="286"/>
      <c r="L53" s="285">
        <f t="shared" si="10"/>
        <v>1038</v>
      </c>
      <c r="M53" s="290">
        <f t="shared" si="11"/>
        <v>0.37764932562620435</v>
      </c>
      <c r="N53" s="289">
        <v>797</v>
      </c>
      <c r="O53" s="286">
        <v>633</v>
      </c>
      <c r="P53" s="285"/>
      <c r="Q53" s="286"/>
      <c r="R53" s="285">
        <f t="shared" si="12"/>
        <v>1430</v>
      </c>
      <c r="S53" s="288">
        <f t="shared" si="13"/>
        <v>0.0021997732541414964</v>
      </c>
      <c r="T53" s="287">
        <v>612</v>
      </c>
      <c r="U53" s="286">
        <v>426</v>
      </c>
      <c r="V53" s="285"/>
      <c r="W53" s="286"/>
      <c r="X53" s="285">
        <f t="shared" si="14"/>
        <v>1038</v>
      </c>
      <c r="Y53" s="284">
        <f t="shared" si="15"/>
        <v>0.37764932562620435</v>
      </c>
    </row>
    <row r="54" spans="1:25" ht="18.75" customHeight="1">
      <c r="A54" s="291" t="s">
        <v>92</v>
      </c>
      <c r="B54" s="289">
        <v>800</v>
      </c>
      <c r="C54" s="286">
        <v>551</v>
      </c>
      <c r="D54" s="285"/>
      <c r="E54" s="286"/>
      <c r="F54" s="285">
        <f t="shared" si="8"/>
        <v>1351</v>
      </c>
      <c r="G54" s="288">
        <f t="shared" si="9"/>
        <v>0.0020782473191224907</v>
      </c>
      <c r="H54" s="289">
        <v>1060</v>
      </c>
      <c r="I54" s="286">
        <v>1377</v>
      </c>
      <c r="J54" s="285"/>
      <c r="K54" s="286"/>
      <c r="L54" s="285">
        <f t="shared" si="10"/>
        <v>2437</v>
      </c>
      <c r="M54" s="290">
        <f t="shared" si="11"/>
        <v>-0.44562987279441935</v>
      </c>
      <c r="N54" s="289">
        <v>800</v>
      </c>
      <c r="O54" s="286">
        <v>551</v>
      </c>
      <c r="P54" s="285"/>
      <c r="Q54" s="286"/>
      <c r="R54" s="285">
        <f t="shared" si="12"/>
        <v>1351</v>
      </c>
      <c r="S54" s="288">
        <f t="shared" si="13"/>
        <v>0.0020782473191224907</v>
      </c>
      <c r="T54" s="287">
        <v>1060</v>
      </c>
      <c r="U54" s="286">
        <v>1377</v>
      </c>
      <c r="V54" s="285"/>
      <c r="W54" s="286"/>
      <c r="X54" s="285">
        <f t="shared" si="14"/>
        <v>2437</v>
      </c>
      <c r="Y54" s="284">
        <f t="shared" si="15"/>
        <v>-0.44562987279441935</v>
      </c>
    </row>
    <row r="55" spans="1:25" ht="18.75" customHeight="1">
      <c r="A55" s="291" t="s">
        <v>63</v>
      </c>
      <c r="B55" s="289">
        <v>413</v>
      </c>
      <c r="C55" s="286">
        <v>473</v>
      </c>
      <c r="D55" s="285"/>
      <c r="E55" s="286"/>
      <c r="F55" s="285">
        <f t="shared" si="8"/>
        <v>886</v>
      </c>
      <c r="G55" s="288">
        <f t="shared" si="9"/>
        <v>0.001362936435782773</v>
      </c>
      <c r="H55" s="289"/>
      <c r="I55" s="286"/>
      <c r="J55" s="285">
        <v>94</v>
      </c>
      <c r="K55" s="286">
        <v>182</v>
      </c>
      <c r="L55" s="285">
        <f t="shared" si="10"/>
        <v>276</v>
      </c>
      <c r="M55" s="290">
        <f t="shared" si="11"/>
        <v>2.210144927536232</v>
      </c>
      <c r="N55" s="289">
        <v>413</v>
      </c>
      <c r="O55" s="286">
        <v>473</v>
      </c>
      <c r="P55" s="285"/>
      <c r="Q55" s="286"/>
      <c r="R55" s="285">
        <f t="shared" si="12"/>
        <v>886</v>
      </c>
      <c r="S55" s="288">
        <f t="shared" si="13"/>
        <v>0.001362936435782773</v>
      </c>
      <c r="T55" s="287"/>
      <c r="U55" s="286"/>
      <c r="V55" s="285">
        <v>94</v>
      </c>
      <c r="W55" s="286">
        <v>182</v>
      </c>
      <c r="X55" s="285">
        <f t="shared" si="14"/>
        <v>276</v>
      </c>
      <c r="Y55" s="284">
        <f t="shared" si="15"/>
        <v>2.210144927536232</v>
      </c>
    </row>
    <row r="56" spans="1:25" ht="18.75" customHeight="1">
      <c r="A56" s="291" t="s">
        <v>87</v>
      </c>
      <c r="B56" s="289"/>
      <c r="C56" s="286"/>
      <c r="D56" s="285">
        <v>234</v>
      </c>
      <c r="E56" s="286">
        <v>192</v>
      </c>
      <c r="F56" s="285">
        <f t="shared" si="8"/>
        <v>426</v>
      </c>
      <c r="G56" s="288">
        <f t="shared" si="9"/>
        <v>0.0006553170673176765</v>
      </c>
      <c r="H56" s="289"/>
      <c r="I56" s="286"/>
      <c r="J56" s="285">
        <v>234</v>
      </c>
      <c r="K56" s="286">
        <v>172</v>
      </c>
      <c r="L56" s="285">
        <f t="shared" si="10"/>
        <v>406</v>
      </c>
      <c r="M56" s="290">
        <f t="shared" si="11"/>
        <v>0.049261083743842304</v>
      </c>
      <c r="N56" s="289"/>
      <c r="O56" s="286"/>
      <c r="P56" s="285">
        <v>234</v>
      </c>
      <c r="Q56" s="286">
        <v>192</v>
      </c>
      <c r="R56" s="285">
        <f t="shared" si="12"/>
        <v>426</v>
      </c>
      <c r="S56" s="288">
        <f t="shared" si="13"/>
        <v>0.0006553170673176765</v>
      </c>
      <c r="T56" s="287"/>
      <c r="U56" s="286"/>
      <c r="V56" s="285">
        <v>234</v>
      </c>
      <c r="W56" s="286">
        <v>172</v>
      </c>
      <c r="X56" s="285">
        <f t="shared" si="14"/>
        <v>406</v>
      </c>
      <c r="Y56" s="284">
        <f t="shared" si="15"/>
        <v>0.049261083743842304</v>
      </c>
    </row>
    <row r="57" spans="1:25" ht="18.75" customHeight="1">
      <c r="A57" s="291" t="s">
        <v>91</v>
      </c>
      <c r="B57" s="289">
        <v>107</v>
      </c>
      <c r="C57" s="286">
        <v>236</v>
      </c>
      <c r="D57" s="285"/>
      <c r="E57" s="286"/>
      <c r="F57" s="285">
        <f t="shared" si="8"/>
        <v>343</v>
      </c>
      <c r="G57" s="288">
        <f t="shared" si="9"/>
        <v>0.0005276379203989742</v>
      </c>
      <c r="H57" s="289">
        <v>21</v>
      </c>
      <c r="I57" s="286">
        <v>41</v>
      </c>
      <c r="J57" s="285"/>
      <c r="K57" s="286"/>
      <c r="L57" s="285">
        <f t="shared" si="10"/>
        <v>62</v>
      </c>
      <c r="M57" s="290">
        <f t="shared" si="11"/>
        <v>4.532258064516129</v>
      </c>
      <c r="N57" s="289">
        <v>107</v>
      </c>
      <c r="O57" s="286">
        <v>236</v>
      </c>
      <c r="P57" s="285"/>
      <c r="Q57" s="286"/>
      <c r="R57" s="285">
        <f t="shared" si="12"/>
        <v>343</v>
      </c>
      <c r="S57" s="288">
        <f t="shared" si="13"/>
        <v>0.0005276379203989742</v>
      </c>
      <c r="T57" s="287">
        <v>21</v>
      </c>
      <c r="U57" s="286">
        <v>41</v>
      </c>
      <c r="V57" s="285"/>
      <c r="W57" s="286"/>
      <c r="X57" s="285">
        <f t="shared" si="14"/>
        <v>62</v>
      </c>
      <c r="Y57" s="284" t="str">
        <f t="shared" si="15"/>
        <v>  *  </v>
      </c>
    </row>
    <row r="58" spans="1:25" ht="18.75" customHeight="1" thickBot="1">
      <c r="A58" s="291" t="s">
        <v>38</v>
      </c>
      <c r="B58" s="289">
        <v>21</v>
      </c>
      <c r="C58" s="286">
        <v>0</v>
      </c>
      <c r="D58" s="285">
        <v>10</v>
      </c>
      <c r="E58" s="286">
        <v>56</v>
      </c>
      <c r="F58" s="285">
        <f t="shared" si="8"/>
        <v>87</v>
      </c>
      <c r="G58" s="288">
        <f t="shared" si="9"/>
        <v>0.00013383235881839873</v>
      </c>
      <c r="H58" s="289">
        <v>1785</v>
      </c>
      <c r="I58" s="286">
        <v>1665</v>
      </c>
      <c r="J58" s="285">
        <v>36</v>
      </c>
      <c r="K58" s="286">
        <v>43</v>
      </c>
      <c r="L58" s="285">
        <f t="shared" si="10"/>
        <v>3529</v>
      </c>
      <c r="M58" s="290">
        <f t="shared" si="11"/>
        <v>-0.9753471238311137</v>
      </c>
      <c r="N58" s="289">
        <v>21</v>
      </c>
      <c r="O58" s="286">
        <v>0</v>
      </c>
      <c r="P58" s="285">
        <v>10</v>
      </c>
      <c r="Q58" s="286">
        <v>56</v>
      </c>
      <c r="R58" s="285">
        <f t="shared" si="12"/>
        <v>87</v>
      </c>
      <c r="S58" s="288">
        <f t="shared" si="13"/>
        <v>0.00013383235881839873</v>
      </c>
      <c r="T58" s="287">
        <v>1785</v>
      </c>
      <c r="U58" s="286">
        <v>1665</v>
      </c>
      <c r="V58" s="285">
        <v>36</v>
      </c>
      <c r="W58" s="286">
        <v>43</v>
      </c>
      <c r="X58" s="285">
        <f t="shared" si="14"/>
        <v>3529</v>
      </c>
      <c r="Y58" s="284">
        <f t="shared" si="15"/>
        <v>-0.9753471238311137</v>
      </c>
    </row>
    <row r="59" spans="1:25" s="276" customFormat="1" ht="18.75" customHeight="1" thickBot="1">
      <c r="A59" s="334" t="s">
        <v>191</v>
      </c>
      <c r="B59" s="331">
        <v>1631</v>
      </c>
      <c r="C59" s="330">
        <v>367</v>
      </c>
      <c r="D59" s="329">
        <v>0</v>
      </c>
      <c r="E59" s="330">
        <v>0</v>
      </c>
      <c r="F59" s="329">
        <f t="shared" si="8"/>
        <v>1998</v>
      </c>
      <c r="G59" s="332">
        <f t="shared" si="9"/>
        <v>0.0030735293438983982</v>
      </c>
      <c r="H59" s="331">
        <v>2122</v>
      </c>
      <c r="I59" s="330">
        <v>431</v>
      </c>
      <c r="J59" s="329">
        <v>0</v>
      </c>
      <c r="K59" s="330">
        <v>0</v>
      </c>
      <c r="L59" s="329">
        <f t="shared" si="10"/>
        <v>2553</v>
      </c>
      <c r="M59" s="333">
        <f t="shared" si="11"/>
        <v>-0.21739130434782605</v>
      </c>
      <c r="N59" s="331">
        <v>1631</v>
      </c>
      <c r="O59" s="330">
        <v>367</v>
      </c>
      <c r="P59" s="329">
        <v>0</v>
      </c>
      <c r="Q59" s="330">
        <v>0</v>
      </c>
      <c r="R59" s="329">
        <f t="shared" si="12"/>
        <v>1998</v>
      </c>
      <c r="S59" s="332">
        <f t="shared" si="13"/>
        <v>0.0030735293438983982</v>
      </c>
      <c r="T59" s="331">
        <v>2122</v>
      </c>
      <c r="U59" s="330">
        <v>431</v>
      </c>
      <c r="V59" s="329">
        <v>0</v>
      </c>
      <c r="W59" s="330">
        <v>0</v>
      </c>
      <c r="X59" s="329">
        <f t="shared" si="14"/>
        <v>2553</v>
      </c>
      <c r="Y59" s="328">
        <f t="shared" si="15"/>
        <v>-0.21739130434782605</v>
      </c>
    </row>
    <row r="60" ht="15" thickTop="1">
      <c r="A60" s="186" t="s">
        <v>86</v>
      </c>
    </row>
    <row r="61" ht="14.25">
      <c r="A61" s="186" t="s">
        <v>190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60:Y65536 M60:M65536 Y3 M3 M5:M8 Y5:Y8">
    <cfRule type="cellIs" priority="1" dxfId="50" operator="lessThan" stopIfTrue="1">
      <formula>0</formula>
    </cfRule>
  </conditionalFormatting>
  <conditionalFormatting sqref="Y9:Y59 M9:M59">
    <cfRule type="cellIs" priority="2" dxfId="50" operator="lessThan" stopIfTrue="1">
      <formula>0</formula>
    </cfRule>
    <cfRule type="cellIs" priority="3" dxfId="52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53"/>
  <sheetViews>
    <sheetView showGridLines="0" zoomScale="85" zoomScaleNormal="85" zoomScalePageLayoutView="0" workbookViewId="0" topLeftCell="A22">
      <selection activeCell="A51" sqref="A51:A53"/>
    </sheetView>
  </sheetViews>
  <sheetFormatPr defaultColWidth="8.00390625" defaultRowHeight="15"/>
  <cols>
    <col min="1" max="1" width="18.140625" style="188" customWidth="1"/>
    <col min="2" max="2" width="8.28125" style="188" customWidth="1"/>
    <col min="3" max="3" width="9.7109375" style="188" bestFit="1" customWidth="1"/>
    <col min="4" max="4" width="8.00390625" style="188" bestFit="1" customWidth="1"/>
    <col min="5" max="5" width="9.140625" style="188" customWidth="1"/>
    <col min="6" max="6" width="8.140625" style="188" customWidth="1"/>
    <col min="7" max="7" width="8.00390625" style="188" customWidth="1"/>
    <col min="8" max="8" width="8.28125" style="188" customWidth="1"/>
    <col min="9" max="9" width="9.7109375" style="188" bestFit="1" customWidth="1"/>
    <col min="10" max="10" width="7.8515625" style="188" customWidth="1"/>
    <col min="11" max="11" width="9.00390625" style="188" customWidth="1"/>
    <col min="12" max="13" width="8.421875" style="188" customWidth="1"/>
    <col min="14" max="14" width="7.57421875" style="188" customWidth="1"/>
    <col min="15" max="15" width="9.421875" style="188" customWidth="1"/>
    <col min="16" max="16" width="8.00390625" style="188" customWidth="1"/>
    <col min="17" max="17" width="9.28125" style="188" customWidth="1"/>
    <col min="18" max="18" width="9.140625" style="188" customWidth="1"/>
    <col min="19" max="20" width="8.421875" style="188" customWidth="1"/>
    <col min="21" max="21" width="9.421875" style="188" customWidth="1"/>
    <col min="22" max="22" width="7.7109375" style="188" customWidth="1"/>
    <col min="23" max="23" width="9.00390625" style="188" customWidth="1"/>
    <col min="24" max="24" width="7.7109375" style="188" customWidth="1"/>
    <col min="25" max="25" width="8.57421875" style="188" customWidth="1"/>
    <col min="26" max="16384" width="8.00390625" style="188" customWidth="1"/>
  </cols>
  <sheetData>
    <row r="1" spans="24:25" ht="18.75" thickBot="1">
      <c r="X1" s="514" t="s">
        <v>31</v>
      </c>
      <c r="Y1" s="515"/>
    </row>
    <row r="2" ht="5.25" customHeight="1" thickBot="1"/>
    <row r="3" spans="1:25" ht="24.75" customHeight="1" thickTop="1">
      <c r="A3" s="585" t="s">
        <v>284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7"/>
    </row>
    <row r="4" spans="1:25" ht="21" customHeight="1" thickBot="1">
      <c r="A4" s="530" t="s">
        <v>114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2"/>
    </row>
    <row r="5" spans="1:25" s="327" customFormat="1" ht="15.75" customHeight="1" thickBot="1" thickTop="1">
      <c r="A5" s="607" t="s">
        <v>250</v>
      </c>
      <c r="B5" s="578" t="s">
        <v>73</v>
      </c>
      <c r="C5" s="579"/>
      <c r="D5" s="579"/>
      <c r="E5" s="579"/>
      <c r="F5" s="579"/>
      <c r="G5" s="579"/>
      <c r="H5" s="579"/>
      <c r="I5" s="579"/>
      <c r="J5" s="580"/>
      <c r="K5" s="580"/>
      <c r="L5" s="580"/>
      <c r="M5" s="581"/>
      <c r="N5" s="578" t="s">
        <v>72</v>
      </c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82"/>
    </row>
    <row r="6" spans="1:25" s="227" customFormat="1" ht="26.25" customHeight="1" thickBot="1">
      <c r="A6" s="608"/>
      <c r="B6" s="611" t="s">
        <v>71</v>
      </c>
      <c r="C6" s="612"/>
      <c r="D6" s="612"/>
      <c r="E6" s="612"/>
      <c r="F6" s="612"/>
      <c r="G6" s="575" t="s">
        <v>68</v>
      </c>
      <c r="H6" s="611" t="s">
        <v>70</v>
      </c>
      <c r="I6" s="612"/>
      <c r="J6" s="612"/>
      <c r="K6" s="612"/>
      <c r="L6" s="612"/>
      <c r="M6" s="572" t="s">
        <v>66</v>
      </c>
      <c r="N6" s="611" t="s">
        <v>112</v>
      </c>
      <c r="O6" s="612"/>
      <c r="P6" s="612"/>
      <c r="Q6" s="612"/>
      <c r="R6" s="612"/>
      <c r="S6" s="575" t="s">
        <v>68</v>
      </c>
      <c r="T6" s="611" t="s">
        <v>111</v>
      </c>
      <c r="U6" s="612"/>
      <c r="V6" s="612"/>
      <c r="W6" s="612"/>
      <c r="X6" s="612"/>
      <c r="Y6" s="588" t="s">
        <v>66</v>
      </c>
    </row>
    <row r="7" spans="1:25" s="227" customFormat="1" ht="26.25" customHeight="1">
      <c r="A7" s="609"/>
      <c r="B7" s="513" t="s">
        <v>25</v>
      </c>
      <c r="C7" s="509"/>
      <c r="D7" s="508" t="s">
        <v>24</v>
      </c>
      <c r="E7" s="509"/>
      <c r="F7" s="606" t="s">
        <v>20</v>
      </c>
      <c r="G7" s="576"/>
      <c r="H7" s="513" t="s">
        <v>25</v>
      </c>
      <c r="I7" s="509"/>
      <c r="J7" s="508" t="s">
        <v>24</v>
      </c>
      <c r="K7" s="509"/>
      <c r="L7" s="606" t="s">
        <v>20</v>
      </c>
      <c r="M7" s="573"/>
      <c r="N7" s="513" t="s">
        <v>25</v>
      </c>
      <c r="O7" s="509"/>
      <c r="P7" s="508" t="s">
        <v>24</v>
      </c>
      <c r="Q7" s="509"/>
      <c r="R7" s="606" t="s">
        <v>20</v>
      </c>
      <c r="S7" s="576"/>
      <c r="T7" s="513" t="s">
        <v>25</v>
      </c>
      <c r="U7" s="509"/>
      <c r="V7" s="508" t="s">
        <v>24</v>
      </c>
      <c r="W7" s="509"/>
      <c r="X7" s="606" t="s">
        <v>20</v>
      </c>
      <c r="Y7" s="589"/>
    </row>
    <row r="8" spans="1:25" s="323" customFormat="1" ht="28.5" thickBot="1">
      <c r="A8" s="610"/>
      <c r="B8" s="326" t="s">
        <v>36</v>
      </c>
      <c r="C8" s="324" t="s">
        <v>35</v>
      </c>
      <c r="D8" s="325" t="s">
        <v>36</v>
      </c>
      <c r="E8" s="324" t="s">
        <v>35</v>
      </c>
      <c r="F8" s="584"/>
      <c r="G8" s="577"/>
      <c r="H8" s="326" t="s">
        <v>36</v>
      </c>
      <c r="I8" s="324" t="s">
        <v>35</v>
      </c>
      <c r="J8" s="325" t="s">
        <v>36</v>
      </c>
      <c r="K8" s="324" t="s">
        <v>35</v>
      </c>
      <c r="L8" s="584"/>
      <c r="M8" s="574"/>
      <c r="N8" s="326" t="s">
        <v>36</v>
      </c>
      <c r="O8" s="324" t="s">
        <v>35</v>
      </c>
      <c r="P8" s="325" t="s">
        <v>36</v>
      </c>
      <c r="Q8" s="324" t="s">
        <v>35</v>
      </c>
      <c r="R8" s="584"/>
      <c r="S8" s="577"/>
      <c r="T8" s="326" t="s">
        <v>36</v>
      </c>
      <c r="U8" s="324" t="s">
        <v>35</v>
      </c>
      <c r="V8" s="325" t="s">
        <v>36</v>
      </c>
      <c r="W8" s="324" t="s">
        <v>35</v>
      </c>
      <c r="X8" s="584"/>
      <c r="Y8" s="590"/>
    </row>
    <row r="9" spans="1:25" s="315" customFormat="1" ht="18" customHeight="1" thickBot="1" thickTop="1">
      <c r="A9" s="355" t="s">
        <v>27</v>
      </c>
      <c r="B9" s="353">
        <f>B10+B19+B30+B38+B45+B50</f>
        <v>23014.382</v>
      </c>
      <c r="C9" s="352">
        <f>C10+C19+C30+C38+C45+C50</f>
        <v>14748.974000000002</v>
      </c>
      <c r="D9" s="351">
        <f>D10+D19+D30+D38+D45+D50</f>
        <v>4359.539</v>
      </c>
      <c r="E9" s="352">
        <f>E10+E19+E30+E38+E45+E50</f>
        <v>2379.6259999999997</v>
      </c>
      <c r="F9" s="351">
        <f aca="true" t="shared" si="0" ref="F9:F50">SUM(B9:E9)</f>
        <v>44502.52099999999</v>
      </c>
      <c r="G9" s="354">
        <f aca="true" t="shared" si="1" ref="G9:G50">F9/$F$9</f>
        <v>1</v>
      </c>
      <c r="H9" s="353">
        <f>H10+H19+H30+H38+H45+H50</f>
        <v>27202.812999999995</v>
      </c>
      <c r="I9" s="352">
        <f>I10+I19+I30+I38+I45+I50</f>
        <v>14730.410999999998</v>
      </c>
      <c r="J9" s="351">
        <f>J10+J19+J30+J38+J45+J50</f>
        <v>1365.7970000000003</v>
      </c>
      <c r="K9" s="352">
        <f>K10+K19+K30+K38+K45+K50</f>
        <v>764.295</v>
      </c>
      <c r="L9" s="351">
        <f aca="true" t="shared" si="2" ref="L9:L50">SUM(H9:K9)</f>
        <v>44063.31599999999</v>
      </c>
      <c r="M9" s="350">
        <f aca="true" t="shared" si="3" ref="M9:M32">IF(ISERROR(F9/L9-1),"         /0",(F9/L9-1))</f>
        <v>0.009967588458390297</v>
      </c>
      <c r="N9" s="353">
        <f>N10+N19+N30+N38+N45+N50</f>
        <v>23014.382</v>
      </c>
      <c r="O9" s="352">
        <f>O10+O19+O30+O38+O45+O50</f>
        <v>14748.974000000002</v>
      </c>
      <c r="P9" s="351">
        <f>P10+P19+P30+P38+P45+P50</f>
        <v>4359.539</v>
      </c>
      <c r="Q9" s="352">
        <f>Q10+Q19+Q30+Q38+Q45+Q50</f>
        <v>2379.6259999999997</v>
      </c>
      <c r="R9" s="351">
        <f aca="true" t="shared" si="4" ref="R9:R50">SUM(N9:Q9)</f>
        <v>44502.52099999999</v>
      </c>
      <c r="S9" s="354">
        <f aca="true" t="shared" si="5" ref="S9:S50">R9/$R$9</f>
        <v>1</v>
      </c>
      <c r="T9" s="353">
        <f>T10+T19+T30+T38+T45+T50</f>
        <v>27202.812999999995</v>
      </c>
      <c r="U9" s="352">
        <f>U10+U19+U30+U38+U45+U50</f>
        <v>14730.410999999998</v>
      </c>
      <c r="V9" s="351">
        <f>V10+V19+V30+V38+V45+V50</f>
        <v>1365.7970000000003</v>
      </c>
      <c r="W9" s="352">
        <f>W10+W19+W30+W38+W45+W50</f>
        <v>764.295</v>
      </c>
      <c r="X9" s="351">
        <f aca="true" t="shared" si="6" ref="X9:X50">SUM(T9:W9)</f>
        <v>44063.31599999999</v>
      </c>
      <c r="Y9" s="350">
        <f>IF(ISERROR(R9/X9-1),"         /0",(R9/X9-1))</f>
        <v>0.009967588458390297</v>
      </c>
    </row>
    <row r="10" spans="1:25" s="292" customFormat="1" ht="18.75" customHeight="1" thickTop="1">
      <c r="A10" s="349" t="s">
        <v>249</v>
      </c>
      <c r="B10" s="346">
        <f>SUM(B11:B18)</f>
        <v>15178.855000000001</v>
      </c>
      <c r="C10" s="345">
        <f>SUM(C11:C18)</f>
        <v>6947.220000000001</v>
      </c>
      <c r="D10" s="344">
        <f>SUM(D11:D18)</f>
        <v>4114.116</v>
      </c>
      <c r="E10" s="345">
        <f>SUM(E11:E18)</f>
        <v>2039.697</v>
      </c>
      <c r="F10" s="344">
        <f t="shared" si="0"/>
        <v>28279.888000000006</v>
      </c>
      <c r="G10" s="347">
        <f t="shared" si="1"/>
        <v>0.6354671008413211</v>
      </c>
      <c r="H10" s="346">
        <f>SUM(H11:H18)</f>
        <v>20162.506999999998</v>
      </c>
      <c r="I10" s="345">
        <f>SUM(I11:I18)</f>
        <v>7772.118</v>
      </c>
      <c r="J10" s="344">
        <f>SUM(J11:J18)</f>
        <v>1176.9830000000002</v>
      </c>
      <c r="K10" s="345">
        <f>SUM(K11:K18)</f>
        <v>556.5450000000001</v>
      </c>
      <c r="L10" s="344">
        <f t="shared" si="2"/>
        <v>29668.153</v>
      </c>
      <c r="M10" s="348">
        <f t="shared" si="3"/>
        <v>-0.04679310505106238</v>
      </c>
      <c r="N10" s="346">
        <f>SUM(N11:N18)</f>
        <v>15178.855000000001</v>
      </c>
      <c r="O10" s="345">
        <f>SUM(O11:O18)</f>
        <v>6947.220000000001</v>
      </c>
      <c r="P10" s="344">
        <f>SUM(P11:P18)</f>
        <v>4114.116</v>
      </c>
      <c r="Q10" s="345">
        <f>SUM(Q11:Q18)</f>
        <v>2039.697</v>
      </c>
      <c r="R10" s="344">
        <f t="shared" si="4"/>
        <v>28279.888000000006</v>
      </c>
      <c r="S10" s="347">
        <f t="shared" si="5"/>
        <v>0.6354671008413211</v>
      </c>
      <c r="T10" s="346">
        <f>SUM(T11:T18)</f>
        <v>20162.506999999998</v>
      </c>
      <c r="U10" s="345">
        <f>SUM(U11:U18)</f>
        <v>7772.118</v>
      </c>
      <c r="V10" s="344">
        <f>SUM(V11:V18)</f>
        <v>1176.9830000000002</v>
      </c>
      <c r="W10" s="345">
        <f>SUM(W11:W18)</f>
        <v>556.5450000000001</v>
      </c>
      <c r="X10" s="344">
        <f t="shared" si="6"/>
        <v>29668.153</v>
      </c>
      <c r="Y10" s="343">
        <f aca="true" t="shared" si="7" ref="Y10:Y50">IF(ISERROR(R10/X10-1),"         /0",IF(R10/X10&gt;5,"  *  ",(R10/X10-1)))</f>
        <v>-0.04679310505106238</v>
      </c>
    </row>
    <row r="11" spans="1:25" ht="18.75" customHeight="1">
      <c r="A11" s="291" t="s">
        <v>248</v>
      </c>
      <c r="B11" s="289">
        <v>10993.865</v>
      </c>
      <c r="C11" s="286">
        <v>4827.185</v>
      </c>
      <c r="D11" s="285">
        <v>3165.753</v>
      </c>
      <c r="E11" s="286">
        <v>1992.8139999999999</v>
      </c>
      <c r="F11" s="285">
        <f t="shared" si="0"/>
        <v>20979.617</v>
      </c>
      <c r="G11" s="288">
        <f t="shared" si="1"/>
        <v>0.47142536037452804</v>
      </c>
      <c r="H11" s="289">
        <v>15101.128</v>
      </c>
      <c r="I11" s="286">
        <v>5699.411</v>
      </c>
      <c r="J11" s="285">
        <v>734.464</v>
      </c>
      <c r="K11" s="286">
        <v>361.629</v>
      </c>
      <c r="L11" s="285">
        <f t="shared" si="2"/>
        <v>21896.632</v>
      </c>
      <c r="M11" s="290">
        <f t="shared" si="3"/>
        <v>-0.04187927166150496</v>
      </c>
      <c r="N11" s="289">
        <v>10993.865</v>
      </c>
      <c r="O11" s="286">
        <v>4827.185</v>
      </c>
      <c r="P11" s="285">
        <v>3165.753</v>
      </c>
      <c r="Q11" s="286">
        <v>1992.8139999999999</v>
      </c>
      <c r="R11" s="285">
        <f t="shared" si="4"/>
        <v>20979.617</v>
      </c>
      <c r="S11" s="288">
        <f t="shared" si="5"/>
        <v>0.47142536037452804</v>
      </c>
      <c r="T11" s="289">
        <v>15101.128</v>
      </c>
      <c r="U11" s="286">
        <v>5699.411</v>
      </c>
      <c r="V11" s="285">
        <v>734.464</v>
      </c>
      <c r="W11" s="286">
        <v>361.629</v>
      </c>
      <c r="X11" s="285">
        <f t="shared" si="6"/>
        <v>21896.632</v>
      </c>
      <c r="Y11" s="284">
        <f t="shared" si="7"/>
        <v>-0.04187927166150496</v>
      </c>
    </row>
    <row r="12" spans="1:25" ht="18.75" customHeight="1">
      <c r="A12" s="291" t="s">
        <v>247</v>
      </c>
      <c r="B12" s="289">
        <v>3393.887</v>
      </c>
      <c r="C12" s="286">
        <v>449.023</v>
      </c>
      <c r="D12" s="285">
        <v>948.363</v>
      </c>
      <c r="E12" s="286">
        <v>46.883</v>
      </c>
      <c r="F12" s="285">
        <f t="shared" si="0"/>
        <v>4838.156</v>
      </c>
      <c r="G12" s="288">
        <f t="shared" si="1"/>
        <v>0.10871644777157682</v>
      </c>
      <c r="H12" s="289">
        <v>3951.757</v>
      </c>
      <c r="I12" s="286">
        <v>569.0250000000001</v>
      </c>
      <c r="J12" s="285">
        <v>441.848</v>
      </c>
      <c r="K12" s="286">
        <v>27.261</v>
      </c>
      <c r="L12" s="285">
        <f t="shared" si="2"/>
        <v>4989.8910000000005</v>
      </c>
      <c r="M12" s="290">
        <f t="shared" si="3"/>
        <v>-0.030408479864590388</v>
      </c>
      <c r="N12" s="289">
        <v>3393.887</v>
      </c>
      <c r="O12" s="286">
        <v>449.023</v>
      </c>
      <c r="P12" s="285">
        <v>948.363</v>
      </c>
      <c r="Q12" s="286">
        <v>46.883</v>
      </c>
      <c r="R12" s="285">
        <f t="shared" si="4"/>
        <v>4838.156</v>
      </c>
      <c r="S12" s="288">
        <f t="shared" si="5"/>
        <v>0.10871644777157682</v>
      </c>
      <c r="T12" s="289">
        <v>3951.757</v>
      </c>
      <c r="U12" s="286">
        <v>569.0250000000001</v>
      </c>
      <c r="V12" s="285">
        <v>441.848</v>
      </c>
      <c r="W12" s="286">
        <v>27.261</v>
      </c>
      <c r="X12" s="285">
        <f t="shared" si="6"/>
        <v>4989.8910000000005</v>
      </c>
      <c r="Y12" s="284">
        <f t="shared" si="7"/>
        <v>-0.030408479864590388</v>
      </c>
    </row>
    <row r="13" spans="1:25" ht="18.75" customHeight="1">
      <c r="A13" s="291" t="s">
        <v>245</v>
      </c>
      <c r="B13" s="289">
        <v>35.564</v>
      </c>
      <c r="C13" s="286">
        <v>630.97</v>
      </c>
      <c r="D13" s="285">
        <v>0</v>
      </c>
      <c r="E13" s="286">
        <v>0</v>
      </c>
      <c r="F13" s="285">
        <f t="shared" si="0"/>
        <v>666.534</v>
      </c>
      <c r="G13" s="288">
        <f t="shared" si="1"/>
        <v>0.014977443637406522</v>
      </c>
      <c r="H13" s="289">
        <v>32.797</v>
      </c>
      <c r="I13" s="286">
        <v>663.684</v>
      </c>
      <c r="J13" s="285"/>
      <c r="K13" s="286"/>
      <c r="L13" s="285">
        <f t="shared" si="2"/>
        <v>696.481</v>
      </c>
      <c r="M13" s="290">
        <f t="shared" si="3"/>
        <v>-0.042997583566529496</v>
      </c>
      <c r="N13" s="289">
        <v>35.564</v>
      </c>
      <c r="O13" s="286">
        <v>630.97</v>
      </c>
      <c r="P13" s="285">
        <v>0</v>
      </c>
      <c r="Q13" s="286">
        <v>0</v>
      </c>
      <c r="R13" s="285">
        <f t="shared" si="4"/>
        <v>666.534</v>
      </c>
      <c r="S13" s="288">
        <f t="shared" si="5"/>
        <v>0.014977443637406522</v>
      </c>
      <c r="T13" s="289">
        <v>32.797</v>
      </c>
      <c r="U13" s="286">
        <v>663.684</v>
      </c>
      <c r="V13" s="285"/>
      <c r="W13" s="286"/>
      <c r="X13" s="285">
        <f t="shared" si="6"/>
        <v>696.481</v>
      </c>
      <c r="Y13" s="284">
        <f t="shared" si="7"/>
        <v>-0.042997583566529496</v>
      </c>
    </row>
    <row r="14" spans="1:25" ht="18.75" customHeight="1">
      <c r="A14" s="291" t="s">
        <v>240</v>
      </c>
      <c r="B14" s="289">
        <v>22.946</v>
      </c>
      <c r="C14" s="286">
        <v>443.062</v>
      </c>
      <c r="D14" s="285"/>
      <c r="E14" s="286"/>
      <c r="F14" s="285">
        <f t="shared" si="0"/>
        <v>466.00800000000004</v>
      </c>
      <c r="G14" s="288">
        <f t="shared" si="1"/>
        <v>0.01047149665970609</v>
      </c>
      <c r="H14" s="289">
        <v>14.404</v>
      </c>
      <c r="I14" s="286">
        <v>414.786</v>
      </c>
      <c r="J14" s="285"/>
      <c r="K14" s="286">
        <v>167.655</v>
      </c>
      <c r="L14" s="285">
        <f t="shared" si="2"/>
        <v>596.845</v>
      </c>
      <c r="M14" s="290">
        <f t="shared" si="3"/>
        <v>-0.21921436888974521</v>
      </c>
      <c r="N14" s="289">
        <v>22.946</v>
      </c>
      <c r="O14" s="286">
        <v>443.062</v>
      </c>
      <c r="P14" s="285"/>
      <c r="Q14" s="286"/>
      <c r="R14" s="285">
        <f t="shared" si="4"/>
        <v>466.00800000000004</v>
      </c>
      <c r="S14" s="288">
        <f t="shared" si="5"/>
        <v>0.01047149665970609</v>
      </c>
      <c r="T14" s="289">
        <v>14.404</v>
      </c>
      <c r="U14" s="286">
        <v>414.786</v>
      </c>
      <c r="V14" s="285"/>
      <c r="W14" s="286">
        <v>167.655</v>
      </c>
      <c r="X14" s="285">
        <f t="shared" si="6"/>
        <v>596.845</v>
      </c>
      <c r="Y14" s="284">
        <f t="shared" si="7"/>
        <v>-0.21921436888974521</v>
      </c>
    </row>
    <row r="15" spans="1:25" ht="18.75" customHeight="1">
      <c r="A15" s="291" t="s">
        <v>244</v>
      </c>
      <c r="B15" s="289">
        <v>127.34100000000001</v>
      </c>
      <c r="C15" s="286">
        <v>74.04</v>
      </c>
      <c r="D15" s="285"/>
      <c r="E15" s="286"/>
      <c r="F15" s="285">
        <f t="shared" si="0"/>
        <v>201.38100000000003</v>
      </c>
      <c r="G15" s="288">
        <f t="shared" si="1"/>
        <v>0.0045251593724319585</v>
      </c>
      <c r="H15" s="289">
        <v>161.945</v>
      </c>
      <c r="I15" s="286">
        <v>39.219</v>
      </c>
      <c r="J15" s="285"/>
      <c r="K15" s="286"/>
      <c r="L15" s="285">
        <f t="shared" si="2"/>
        <v>201.164</v>
      </c>
      <c r="M15" s="290">
        <f t="shared" si="3"/>
        <v>0.0010787218388979003</v>
      </c>
      <c r="N15" s="289">
        <v>127.34100000000001</v>
      </c>
      <c r="O15" s="286">
        <v>74.04</v>
      </c>
      <c r="P15" s="285"/>
      <c r="Q15" s="286"/>
      <c r="R15" s="285">
        <f t="shared" si="4"/>
        <v>201.38100000000003</v>
      </c>
      <c r="S15" s="288">
        <f t="shared" si="5"/>
        <v>0.0045251593724319585</v>
      </c>
      <c r="T15" s="289">
        <v>161.945</v>
      </c>
      <c r="U15" s="286">
        <v>39.219</v>
      </c>
      <c r="V15" s="285"/>
      <c r="W15" s="286"/>
      <c r="X15" s="285">
        <f t="shared" si="6"/>
        <v>201.164</v>
      </c>
      <c r="Y15" s="284">
        <f t="shared" si="7"/>
        <v>0.0010787218388979003</v>
      </c>
    </row>
    <row r="16" spans="1:25" ht="18.75" customHeight="1">
      <c r="A16" s="291" t="s">
        <v>239</v>
      </c>
      <c r="B16" s="289">
        <v>86.801</v>
      </c>
      <c r="C16" s="286">
        <v>60.131</v>
      </c>
      <c r="D16" s="285"/>
      <c r="E16" s="286"/>
      <c r="F16" s="285">
        <f t="shared" si="0"/>
        <v>146.93200000000002</v>
      </c>
      <c r="G16" s="288">
        <f t="shared" si="1"/>
        <v>0.003301655652271925</v>
      </c>
      <c r="H16" s="289">
        <v>79.25000000000001</v>
      </c>
      <c r="I16" s="286">
        <v>38.068</v>
      </c>
      <c r="J16" s="285"/>
      <c r="K16" s="286"/>
      <c r="L16" s="285">
        <f t="shared" si="2"/>
        <v>117.31800000000001</v>
      </c>
      <c r="M16" s="290">
        <f t="shared" si="3"/>
        <v>0.2524250328167885</v>
      </c>
      <c r="N16" s="289">
        <v>86.801</v>
      </c>
      <c r="O16" s="286">
        <v>60.131</v>
      </c>
      <c r="P16" s="285"/>
      <c r="Q16" s="286"/>
      <c r="R16" s="285">
        <f t="shared" si="4"/>
        <v>146.93200000000002</v>
      </c>
      <c r="S16" s="288">
        <f t="shared" si="5"/>
        <v>0.003301655652271925</v>
      </c>
      <c r="T16" s="289">
        <v>79.25000000000001</v>
      </c>
      <c r="U16" s="286">
        <v>38.068</v>
      </c>
      <c r="V16" s="285"/>
      <c r="W16" s="286"/>
      <c r="X16" s="285">
        <f t="shared" si="6"/>
        <v>117.31800000000001</v>
      </c>
      <c r="Y16" s="284">
        <f t="shared" si="7"/>
        <v>0.2524250328167885</v>
      </c>
    </row>
    <row r="17" spans="1:25" ht="18.75" customHeight="1">
      <c r="A17" s="291" t="s">
        <v>234</v>
      </c>
      <c r="B17" s="289">
        <v>57.814</v>
      </c>
      <c r="C17" s="286">
        <v>18.246</v>
      </c>
      <c r="D17" s="285"/>
      <c r="E17" s="286"/>
      <c r="F17" s="285">
        <f t="shared" si="0"/>
        <v>76.06</v>
      </c>
      <c r="G17" s="288">
        <f t="shared" si="1"/>
        <v>0.0017091166588068126</v>
      </c>
      <c r="H17" s="289">
        <v>393.495</v>
      </c>
      <c r="I17" s="286">
        <v>56.660999999999994</v>
      </c>
      <c r="J17" s="285"/>
      <c r="K17" s="286"/>
      <c r="L17" s="285">
        <f t="shared" si="2"/>
        <v>450.156</v>
      </c>
      <c r="M17" s="290">
        <f t="shared" si="3"/>
        <v>-0.8310363518424724</v>
      </c>
      <c r="N17" s="289">
        <v>57.814</v>
      </c>
      <c r="O17" s="286">
        <v>18.246</v>
      </c>
      <c r="P17" s="285"/>
      <c r="Q17" s="286"/>
      <c r="R17" s="285">
        <f t="shared" si="4"/>
        <v>76.06</v>
      </c>
      <c r="S17" s="288">
        <f t="shared" si="5"/>
        <v>0.0017091166588068126</v>
      </c>
      <c r="T17" s="289">
        <v>393.495</v>
      </c>
      <c r="U17" s="286">
        <v>56.660999999999994</v>
      </c>
      <c r="V17" s="285"/>
      <c r="W17" s="286"/>
      <c r="X17" s="285">
        <f t="shared" si="6"/>
        <v>450.156</v>
      </c>
      <c r="Y17" s="284">
        <f t="shared" si="7"/>
        <v>-0.8310363518424724</v>
      </c>
    </row>
    <row r="18" spans="1:25" ht="18.75" customHeight="1" thickBot="1">
      <c r="A18" s="291" t="s">
        <v>132</v>
      </c>
      <c r="B18" s="289">
        <v>460.637</v>
      </c>
      <c r="C18" s="286">
        <v>444.563</v>
      </c>
      <c r="D18" s="285">
        <v>0</v>
      </c>
      <c r="E18" s="286">
        <v>0</v>
      </c>
      <c r="F18" s="285">
        <f t="shared" si="0"/>
        <v>905.2</v>
      </c>
      <c r="G18" s="288">
        <f t="shared" si="1"/>
        <v>0.02034042071459278</v>
      </c>
      <c r="H18" s="289">
        <v>427.731</v>
      </c>
      <c r="I18" s="286">
        <v>291.264</v>
      </c>
      <c r="J18" s="285">
        <v>0.671</v>
      </c>
      <c r="K18" s="286">
        <v>0</v>
      </c>
      <c r="L18" s="285">
        <f t="shared" si="2"/>
        <v>719.666</v>
      </c>
      <c r="M18" s="290">
        <f t="shared" si="3"/>
        <v>0.2578057043128339</v>
      </c>
      <c r="N18" s="289">
        <v>460.637</v>
      </c>
      <c r="O18" s="286">
        <v>444.563</v>
      </c>
      <c r="P18" s="285">
        <v>0</v>
      </c>
      <c r="Q18" s="286">
        <v>0</v>
      </c>
      <c r="R18" s="285">
        <f t="shared" si="4"/>
        <v>905.2</v>
      </c>
      <c r="S18" s="288">
        <f t="shared" si="5"/>
        <v>0.02034042071459278</v>
      </c>
      <c r="T18" s="289">
        <v>427.731</v>
      </c>
      <c r="U18" s="286">
        <v>291.264</v>
      </c>
      <c r="V18" s="285">
        <v>0.671</v>
      </c>
      <c r="W18" s="286">
        <v>0</v>
      </c>
      <c r="X18" s="285">
        <f t="shared" si="6"/>
        <v>719.666</v>
      </c>
      <c r="Y18" s="284">
        <f t="shared" si="7"/>
        <v>0.2578057043128339</v>
      </c>
    </row>
    <row r="19" spans="1:25" s="292" customFormat="1" ht="18.75" customHeight="1">
      <c r="A19" s="299" t="s">
        <v>232</v>
      </c>
      <c r="B19" s="296">
        <f>SUM(B20:B29)</f>
        <v>2184.101</v>
      </c>
      <c r="C19" s="295">
        <f>SUM(C20:C29)</f>
        <v>4789.154</v>
      </c>
      <c r="D19" s="294">
        <f>SUM(D20:D29)</f>
        <v>11.147</v>
      </c>
      <c r="E19" s="295">
        <f>SUM(E20:E29)</f>
        <v>322.603</v>
      </c>
      <c r="F19" s="294">
        <f t="shared" si="0"/>
        <v>7307.005000000001</v>
      </c>
      <c r="G19" s="297">
        <f t="shared" si="1"/>
        <v>0.16419305773711115</v>
      </c>
      <c r="H19" s="296">
        <f>SUM(H20:H29)</f>
        <v>1776.333</v>
      </c>
      <c r="I19" s="295">
        <f>SUM(I20:I29)</f>
        <v>4630.000999999999</v>
      </c>
      <c r="J19" s="294">
        <f>SUM(J20:J29)</f>
        <v>84.144</v>
      </c>
      <c r="K19" s="295">
        <f>SUM(K20:K29)</f>
        <v>206.184</v>
      </c>
      <c r="L19" s="294">
        <f t="shared" si="2"/>
        <v>6696.661999999999</v>
      </c>
      <c r="M19" s="298">
        <f t="shared" si="3"/>
        <v>0.0911413775997656</v>
      </c>
      <c r="N19" s="296">
        <f>SUM(N20:N29)</f>
        <v>2184.101</v>
      </c>
      <c r="O19" s="295">
        <f>SUM(O20:O29)</f>
        <v>4789.154</v>
      </c>
      <c r="P19" s="294">
        <f>SUM(P20:P29)</f>
        <v>11.147</v>
      </c>
      <c r="Q19" s="295">
        <f>SUM(Q20:Q29)</f>
        <v>322.603</v>
      </c>
      <c r="R19" s="294">
        <f t="shared" si="4"/>
        <v>7307.005000000001</v>
      </c>
      <c r="S19" s="297">
        <f t="shared" si="5"/>
        <v>0.16419305773711115</v>
      </c>
      <c r="T19" s="296">
        <f>SUM(T20:T29)</f>
        <v>1776.333</v>
      </c>
      <c r="U19" s="295">
        <f>SUM(U20:U29)</f>
        <v>4630.000999999999</v>
      </c>
      <c r="V19" s="294">
        <f>SUM(V20:V29)</f>
        <v>84.144</v>
      </c>
      <c r="W19" s="295">
        <f>SUM(W20:W29)</f>
        <v>206.184</v>
      </c>
      <c r="X19" s="294">
        <f t="shared" si="6"/>
        <v>6696.661999999999</v>
      </c>
      <c r="Y19" s="293">
        <f t="shared" si="7"/>
        <v>0.0911413775997656</v>
      </c>
    </row>
    <row r="20" spans="1:25" ht="18.75" customHeight="1">
      <c r="A20" s="306" t="s">
        <v>229</v>
      </c>
      <c r="B20" s="303">
        <v>595.0640000000001</v>
      </c>
      <c r="C20" s="301">
        <v>1705.562</v>
      </c>
      <c r="D20" s="302">
        <v>0</v>
      </c>
      <c r="E20" s="301">
        <v>0</v>
      </c>
      <c r="F20" s="302">
        <f t="shared" si="0"/>
        <v>2300.626</v>
      </c>
      <c r="G20" s="304">
        <f t="shared" si="1"/>
        <v>0.05169653197849175</v>
      </c>
      <c r="H20" s="303">
        <v>370.736</v>
      </c>
      <c r="I20" s="301">
        <v>1500.4830000000002</v>
      </c>
      <c r="J20" s="302">
        <v>56.687</v>
      </c>
      <c r="K20" s="301">
        <v>129.576</v>
      </c>
      <c r="L20" s="302">
        <f t="shared" si="2"/>
        <v>2057.482</v>
      </c>
      <c r="M20" s="305">
        <f t="shared" si="3"/>
        <v>0.11817551745288668</v>
      </c>
      <c r="N20" s="303">
        <v>595.0640000000001</v>
      </c>
      <c r="O20" s="301">
        <v>1705.562</v>
      </c>
      <c r="P20" s="302">
        <v>0</v>
      </c>
      <c r="Q20" s="301">
        <v>0</v>
      </c>
      <c r="R20" s="302">
        <f t="shared" si="4"/>
        <v>2300.626</v>
      </c>
      <c r="S20" s="304">
        <f t="shared" si="5"/>
        <v>0.05169653197849175</v>
      </c>
      <c r="T20" s="307">
        <v>370.736</v>
      </c>
      <c r="U20" s="301">
        <v>1500.4830000000002</v>
      </c>
      <c r="V20" s="302">
        <v>56.687</v>
      </c>
      <c r="W20" s="301">
        <v>129.576</v>
      </c>
      <c r="X20" s="302">
        <f t="shared" si="6"/>
        <v>2057.482</v>
      </c>
      <c r="Y20" s="300">
        <f t="shared" si="7"/>
        <v>0.11817551745288668</v>
      </c>
    </row>
    <row r="21" spans="1:25" ht="18.75" customHeight="1">
      <c r="A21" s="306" t="s">
        <v>230</v>
      </c>
      <c r="B21" s="303">
        <v>411.799</v>
      </c>
      <c r="C21" s="301">
        <v>557.856</v>
      </c>
      <c r="D21" s="302"/>
      <c r="E21" s="301">
        <v>0.02</v>
      </c>
      <c r="F21" s="302">
        <f t="shared" si="0"/>
        <v>969.675</v>
      </c>
      <c r="G21" s="304">
        <f t="shared" si="1"/>
        <v>0.0217892150424467</v>
      </c>
      <c r="H21" s="303">
        <v>339.445</v>
      </c>
      <c r="I21" s="301">
        <v>682.892</v>
      </c>
      <c r="J21" s="302"/>
      <c r="K21" s="301"/>
      <c r="L21" s="302">
        <f t="shared" si="2"/>
        <v>1022.337</v>
      </c>
      <c r="M21" s="305">
        <f t="shared" si="3"/>
        <v>-0.05151139007978778</v>
      </c>
      <c r="N21" s="303">
        <v>411.799</v>
      </c>
      <c r="O21" s="301">
        <v>557.856</v>
      </c>
      <c r="P21" s="302"/>
      <c r="Q21" s="301">
        <v>0.02</v>
      </c>
      <c r="R21" s="302">
        <f t="shared" si="4"/>
        <v>969.675</v>
      </c>
      <c r="S21" s="304">
        <f t="shared" si="5"/>
        <v>0.0217892150424467</v>
      </c>
      <c r="T21" s="307">
        <v>339.445</v>
      </c>
      <c r="U21" s="301">
        <v>682.892</v>
      </c>
      <c r="V21" s="302"/>
      <c r="W21" s="301"/>
      <c r="X21" s="302">
        <f t="shared" si="6"/>
        <v>1022.337</v>
      </c>
      <c r="Y21" s="300">
        <f t="shared" si="7"/>
        <v>-0.05151139007978778</v>
      </c>
    </row>
    <row r="22" spans="1:25" ht="18.75" customHeight="1">
      <c r="A22" s="306" t="s">
        <v>283</v>
      </c>
      <c r="B22" s="303"/>
      <c r="C22" s="301">
        <v>621.438</v>
      </c>
      <c r="D22" s="302"/>
      <c r="E22" s="301">
        <v>176.661</v>
      </c>
      <c r="F22" s="302">
        <f t="shared" si="0"/>
        <v>798.0989999999999</v>
      </c>
      <c r="G22" s="304">
        <f t="shared" si="1"/>
        <v>0.017933793009164582</v>
      </c>
      <c r="H22" s="303"/>
      <c r="I22" s="301">
        <v>274.53</v>
      </c>
      <c r="J22" s="302"/>
      <c r="K22" s="301">
        <v>21.21</v>
      </c>
      <c r="L22" s="302">
        <f t="shared" si="2"/>
        <v>295.73999999999995</v>
      </c>
      <c r="M22" s="305">
        <f t="shared" si="3"/>
        <v>1.698650841955772</v>
      </c>
      <c r="N22" s="303"/>
      <c r="O22" s="301">
        <v>621.438</v>
      </c>
      <c r="P22" s="302"/>
      <c r="Q22" s="301">
        <v>176.661</v>
      </c>
      <c r="R22" s="302">
        <f t="shared" si="4"/>
        <v>798.0989999999999</v>
      </c>
      <c r="S22" s="304">
        <f t="shared" si="5"/>
        <v>0.017933793009164582</v>
      </c>
      <c r="T22" s="307"/>
      <c r="U22" s="301">
        <v>274.53</v>
      </c>
      <c r="V22" s="302"/>
      <c r="W22" s="301">
        <v>21.21</v>
      </c>
      <c r="X22" s="302">
        <f t="shared" si="6"/>
        <v>295.73999999999995</v>
      </c>
      <c r="Y22" s="300">
        <f t="shared" si="7"/>
        <v>1.698650841955772</v>
      </c>
    </row>
    <row r="23" spans="1:25" ht="18.75" customHeight="1">
      <c r="A23" s="306" t="s">
        <v>231</v>
      </c>
      <c r="B23" s="303">
        <v>144.51999999999998</v>
      </c>
      <c r="C23" s="301">
        <v>512.8810000000001</v>
      </c>
      <c r="D23" s="302">
        <v>11.084</v>
      </c>
      <c r="E23" s="301">
        <v>80.103</v>
      </c>
      <c r="F23" s="302">
        <f t="shared" si="0"/>
        <v>748.588</v>
      </c>
      <c r="G23" s="304">
        <f t="shared" si="1"/>
        <v>0.016821249295068025</v>
      </c>
      <c r="H23" s="303">
        <v>92.256</v>
      </c>
      <c r="I23" s="301">
        <v>301.42699999999996</v>
      </c>
      <c r="J23" s="302"/>
      <c r="K23" s="301"/>
      <c r="L23" s="302">
        <f t="shared" si="2"/>
        <v>393.683</v>
      </c>
      <c r="M23" s="305">
        <f t="shared" si="3"/>
        <v>0.9014994297442358</v>
      </c>
      <c r="N23" s="303">
        <v>144.51999999999998</v>
      </c>
      <c r="O23" s="301">
        <v>512.8810000000001</v>
      </c>
      <c r="P23" s="302">
        <v>11.084</v>
      </c>
      <c r="Q23" s="301">
        <v>80.103</v>
      </c>
      <c r="R23" s="302">
        <f t="shared" si="4"/>
        <v>748.588</v>
      </c>
      <c r="S23" s="304">
        <f t="shared" si="5"/>
        <v>0.016821249295068025</v>
      </c>
      <c r="T23" s="307">
        <v>92.256</v>
      </c>
      <c r="U23" s="301">
        <v>301.42699999999996</v>
      </c>
      <c r="V23" s="302"/>
      <c r="W23" s="301"/>
      <c r="X23" s="302">
        <f t="shared" si="6"/>
        <v>393.683</v>
      </c>
      <c r="Y23" s="300">
        <f t="shared" si="7"/>
        <v>0.9014994297442358</v>
      </c>
    </row>
    <row r="24" spans="1:25" ht="18.75" customHeight="1">
      <c r="A24" s="306" t="s">
        <v>225</v>
      </c>
      <c r="B24" s="303">
        <v>70.806</v>
      </c>
      <c r="C24" s="301">
        <v>522.241</v>
      </c>
      <c r="D24" s="302"/>
      <c r="E24" s="301"/>
      <c r="F24" s="302">
        <f t="shared" si="0"/>
        <v>593.047</v>
      </c>
      <c r="G24" s="304">
        <f t="shared" si="1"/>
        <v>0.01332614392789119</v>
      </c>
      <c r="H24" s="303">
        <v>36.861999999999995</v>
      </c>
      <c r="I24" s="301">
        <v>790.707</v>
      </c>
      <c r="J24" s="302"/>
      <c r="K24" s="301"/>
      <c r="L24" s="302">
        <f t="shared" si="2"/>
        <v>827.569</v>
      </c>
      <c r="M24" s="305">
        <f t="shared" si="3"/>
        <v>-0.2833866420805998</v>
      </c>
      <c r="N24" s="303">
        <v>70.806</v>
      </c>
      <c r="O24" s="301">
        <v>522.241</v>
      </c>
      <c r="P24" s="302"/>
      <c r="Q24" s="301"/>
      <c r="R24" s="302">
        <f t="shared" si="4"/>
        <v>593.047</v>
      </c>
      <c r="S24" s="304">
        <f t="shared" si="5"/>
        <v>0.01332614392789119</v>
      </c>
      <c r="T24" s="307">
        <v>36.861999999999995</v>
      </c>
      <c r="U24" s="301">
        <v>790.707</v>
      </c>
      <c r="V24" s="302"/>
      <c r="W24" s="301"/>
      <c r="X24" s="302">
        <f t="shared" si="6"/>
        <v>827.569</v>
      </c>
      <c r="Y24" s="300">
        <f t="shared" si="7"/>
        <v>-0.2833866420805998</v>
      </c>
    </row>
    <row r="25" spans="1:25" ht="18.75" customHeight="1">
      <c r="A25" s="306" t="s">
        <v>224</v>
      </c>
      <c r="B25" s="303">
        <v>229.70999999999998</v>
      </c>
      <c r="C25" s="301">
        <v>260.7</v>
      </c>
      <c r="D25" s="302"/>
      <c r="E25" s="301"/>
      <c r="F25" s="302">
        <f t="shared" si="0"/>
        <v>490.40999999999997</v>
      </c>
      <c r="G25" s="304">
        <f t="shared" si="1"/>
        <v>0.011019825146534958</v>
      </c>
      <c r="H25" s="303">
        <v>203.908</v>
      </c>
      <c r="I25" s="301">
        <v>236.453</v>
      </c>
      <c r="J25" s="302"/>
      <c r="K25" s="301"/>
      <c r="L25" s="302">
        <f t="shared" si="2"/>
        <v>440.361</v>
      </c>
      <c r="M25" s="305">
        <f t="shared" si="3"/>
        <v>0.11365447893887048</v>
      </c>
      <c r="N25" s="303">
        <v>229.70999999999998</v>
      </c>
      <c r="O25" s="301">
        <v>260.7</v>
      </c>
      <c r="P25" s="302"/>
      <c r="Q25" s="301"/>
      <c r="R25" s="302">
        <f t="shared" si="4"/>
        <v>490.40999999999997</v>
      </c>
      <c r="S25" s="304">
        <f t="shared" si="5"/>
        <v>0.011019825146534958</v>
      </c>
      <c r="T25" s="307">
        <v>203.908</v>
      </c>
      <c r="U25" s="301">
        <v>236.453</v>
      </c>
      <c r="V25" s="302"/>
      <c r="W25" s="301"/>
      <c r="X25" s="302">
        <f t="shared" si="6"/>
        <v>440.361</v>
      </c>
      <c r="Y25" s="300">
        <f t="shared" si="7"/>
        <v>0.11365447893887048</v>
      </c>
    </row>
    <row r="26" spans="1:25" ht="18.75" customHeight="1">
      <c r="A26" s="306" t="s">
        <v>227</v>
      </c>
      <c r="B26" s="303">
        <v>133.463</v>
      </c>
      <c r="C26" s="301">
        <v>256.60799999999995</v>
      </c>
      <c r="D26" s="302"/>
      <c r="E26" s="301"/>
      <c r="F26" s="302">
        <f t="shared" si="0"/>
        <v>390.0709999999999</v>
      </c>
      <c r="G26" s="304">
        <f t="shared" si="1"/>
        <v>0.00876514388926416</v>
      </c>
      <c r="H26" s="303">
        <v>178.014</v>
      </c>
      <c r="I26" s="301">
        <v>287.144</v>
      </c>
      <c r="J26" s="302"/>
      <c r="K26" s="301">
        <v>44.614</v>
      </c>
      <c r="L26" s="302">
        <f t="shared" si="2"/>
        <v>509.772</v>
      </c>
      <c r="M26" s="305">
        <f t="shared" si="3"/>
        <v>-0.2348128182795447</v>
      </c>
      <c r="N26" s="303">
        <v>133.463</v>
      </c>
      <c r="O26" s="301">
        <v>256.60799999999995</v>
      </c>
      <c r="P26" s="302"/>
      <c r="Q26" s="301"/>
      <c r="R26" s="302">
        <f t="shared" si="4"/>
        <v>390.0709999999999</v>
      </c>
      <c r="S26" s="304">
        <f t="shared" si="5"/>
        <v>0.00876514388926416</v>
      </c>
      <c r="T26" s="307">
        <v>178.014</v>
      </c>
      <c r="U26" s="301">
        <v>287.144</v>
      </c>
      <c r="V26" s="302"/>
      <c r="W26" s="301">
        <v>44.614</v>
      </c>
      <c r="X26" s="302">
        <f t="shared" si="6"/>
        <v>509.772</v>
      </c>
      <c r="Y26" s="300">
        <f t="shared" si="7"/>
        <v>-0.2348128182795447</v>
      </c>
    </row>
    <row r="27" spans="1:25" ht="18.75" customHeight="1">
      <c r="A27" s="306" t="s">
        <v>226</v>
      </c>
      <c r="B27" s="303">
        <v>233.968</v>
      </c>
      <c r="C27" s="301">
        <v>8.867</v>
      </c>
      <c r="D27" s="302">
        <v>0</v>
      </c>
      <c r="E27" s="301">
        <v>0.855</v>
      </c>
      <c r="F27" s="302">
        <f t="shared" si="0"/>
        <v>243.68999999999997</v>
      </c>
      <c r="G27" s="304">
        <f t="shared" si="1"/>
        <v>0.0054758695580414424</v>
      </c>
      <c r="H27" s="303">
        <v>261.846</v>
      </c>
      <c r="I27" s="301">
        <v>28.373</v>
      </c>
      <c r="J27" s="302"/>
      <c r="K27" s="301">
        <v>4.482</v>
      </c>
      <c r="L27" s="302">
        <f t="shared" si="2"/>
        <v>294.701</v>
      </c>
      <c r="M27" s="305">
        <f t="shared" si="3"/>
        <v>-0.17309408519143143</v>
      </c>
      <c r="N27" s="303">
        <v>233.968</v>
      </c>
      <c r="O27" s="301">
        <v>8.867</v>
      </c>
      <c r="P27" s="302">
        <v>0</v>
      </c>
      <c r="Q27" s="301">
        <v>0.855</v>
      </c>
      <c r="R27" s="302">
        <f t="shared" si="4"/>
        <v>243.68999999999997</v>
      </c>
      <c r="S27" s="304">
        <f t="shared" si="5"/>
        <v>0.0054758695580414424</v>
      </c>
      <c r="T27" s="307">
        <v>261.846</v>
      </c>
      <c r="U27" s="301">
        <v>28.373</v>
      </c>
      <c r="V27" s="302"/>
      <c r="W27" s="301">
        <v>4.482</v>
      </c>
      <c r="X27" s="302">
        <f t="shared" si="6"/>
        <v>294.701</v>
      </c>
      <c r="Y27" s="300">
        <f t="shared" si="7"/>
        <v>-0.17309408519143143</v>
      </c>
    </row>
    <row r="28" spans="1:25" ht="18.75" customHeight="1">
      <c r="A28" s="306" t="s">
        <v>222</v>
      </c>
      <c r="B28" s="303">
        <v>98.504</v>
      </c>
      <c r="C28" s="301">
        <v>18.415</v>
      </c>
      <c r="D28" s="302"/>
      <c r="E28" s="301">
        <v>19.462</v>
      </c>
      <c r="F28" s="302">
        <f t="shared" si="0"/>
        <v>136.381</v>
      </c>
      <c r="G28" s="304">
        <f t="shared" si="1"/>
        <v>0.003064567960093767</v>
      </c>
      <c r="H28" s="303">
        <v>101.971</v>
      </c>
      <c r="I28" s="301">
        <v>131.912</v>
      </c>
      <c r="J28" s="302"/>
      <c r="K28" s="301"/>
      <c r="L28" s="302">
        <f t="shared" si="2"/>
        <v>233.883</v>
      </c>
      <c r="M28" s="305">
        <f t="shared" si="3"/>
        <v>-0.41688365550296513</v>
      </c>
      <c r="N28" s="303">
        <v>98.504</v>
      </c>
      <c r="O28" s="301">
        <v>18.415</v>
      </c>
      <c r="P28" s="302"/>
      <c r="Q28" s="301">
        <v>19.462</v>
      </c>
      <c r="R28" s="302">
        <f t="shared" si="4"/>
        <v>136.381</v>
      </c>
      <c r="S28" s="304">
        <f t="shared" si="5"/>
        <v>0.003064567960093767</v>
      </c>
      <c r="T28" s="307">
        <v>101.971</v>
      </c>
      <c r="U28" s="301">
        <v>131.912</v>
      </c>
      <c r="V28" s="302"/>
      <c r="W28" s="301"/>
      <c r="X28" s="302">
        <f t="shared" si="6"/>
        <v>233.883</v>
      </c>
      <c r="Y28" s="300">
        <f t="shared" si="7"/>
        <v>-0.41688365550296513</v>
      </c>
    </row>
    <row r="29" spans="1:25" ht="18.75" customHeight="1" thickBot="1">
      <c r="A29" s="306" t="s">
        <v>132</v>
      </c>
      <c r="B29" s="303">
        <v>266.267</v>
      </c>
      <c r="C29" s="301">
        <v>324.586</v>
      </c>
      <c r="D29" s="302">
        <v>0.063</v>
      </c>
      <c r="E29" s="301">
        <v>45.501999999999995</v>
      </c>
      <c r="F29" s="302">
        <f t="shared" si="0"/>
        <v>636.418</v>
      </c>
      <c r="G29" s="304">
        <f t="shared" si="1"/>
        <v>0.014300717930114568</v>
      </c>
      <c r="H29" s="303">
        <v>191.295</v>
      </c>
      <c r="I29" s="301">
        <v>396.08</v>
      </c>
      <c r="J29" s="302">
        <v>27.457</v>
      </c>
      <c r="K29" s="301">
        <v>6.3020000000000005</v>
      </c>
      <c r="L29" s="302">
        <f t="shared" si="2"/>
        <v>621.134</v>
      </c>
      <c r="M29" s="305">
        <f t="shared" si="3"/>
        <v>0.024606606625945382</v>
      </c>
      <c r="N29" s="303">
        <v>266.267</v>
      </c>
      <c r="O29" s="301">
        <v>324.586</v>
      </c>
      <c r="P29" s="302">
        <v>0.063</v>
      </c>
      <c r="Q29" s="301">
        <v>45.501999999999995</v>
      </c>
      <c r="R29" s="302">
        <f t="shared" si="4"/>
        <v>636.418</v>
      </c>
      <c r="S29" s="304">
        <f t="shared" si="5"/>
        <v>0.014300717930114568</v>
      </c>
      <c r="T29" s="307">
        <v>191.295</v>
      </c>
      <c r="U29" s="301">
        <v>396.08</v>
      </c>
      <c r="V29" s="302">
        <v>27.457</v>
      </c>
      <c r="W29" s="301">
        <v>6.3020000000000005</v>
      </c>
      <c r="X29" s="302">
        <f t="shared" si="6"/>
        <v>621.134</v>
      </c>
      <c r="Y29" s="300">
        <f t="shared" si="7"/>
        <v>0.024606606625945382</v>
      </c>
    </row>
    <row r="30" spans="1:25" s="292" customFormat="1" ht="18.75" customHeight="1">
      <c r="A30" s="299" t="s">
        <v>218</v>
      </c>
      <c r="B30" s="296">
        <f>SUM(B31:B37)</f>
        <v>2584.1590000000006</v>
      </c>
      <c r="C30" s="295">
        <f>SUM(C31:C37)</f>
        <v>1149.3120000000001</v>
      </c>
      <c r="D30" s="294">
        <f>SUM(D31:D37)</f>
        <v>201.549</v>
      </c>
      <c r="E30" s="295">
        <f>SUM(E31:E37)</f>
        <v>14.216</v>
      </c>
      <c r="F30" s="294">
        <f t="shared" si="0"/>
        <v>3949.2360000000003</v>
      </c>
      <c r="G30" s="297">
        <f t="shared" si="1"/>
        <v>0.08874184902918199</v>
      </c>
      <c r="H30" s="296">
        <f>SUM(H31:H37)</f>
        <v>3024.6610000000005</v>
      </c>
      <c r="I30" s="295">
        <f>SUM(I31:I37)</f>
        <v>768.793</v>
      </c>
      <c r="J30" s="294">
        <f>SUM(J31:J37)</f>
        <v>15.517</v>
      </c>
      <c r="K30" s="295">
        <f>SUM(K31:K37)</f>
        <v>0.856</v>
      </c>
      <c r="L30" s="294">
        <f t="shared" si="2"/>
        <v>3809.8270000000007</v>
      </c>
      <c r="M30" s="298">
        <f t="shared" si="3"/>
        <v>0.03659195023816042</v>
      </c>
      <c r="N30" s="296">
        <f>SUM(N31:N37)</f>
        <v>2584.1590000000006</v>
      </c>
      <c r="O30" s="295">
        <f>SUM(O31:O37)</f>
        <v>1149.3120000000001</v>
      </c>
      <c r="P30" s="294">
        <f>SUM(P31:P37)</f>
        <v>201.549</v>
      </c>
      <c r="Q30" s="295">
        <f>SUM(Q31:Q37)</f>
        <v>14.216</v>
      </c>
      <c r="R30" s="294">
        <f t="shared" si="4"/>
        <v>3949.2360000000003</v>
      </c>
      <c r="S30" s="297">
        <f t="shared" si="5"/>
        <v>0.08874184902918199</v>
      </c>
      <c r="T30" s="296">
        <f>SUM(T31:T37)</f>
        <v>3024.6610000000005</v>
      </c>
      <c r="U30" s="295">
        <f>SUM(U31:U37)</f>
        <v>768.793</v>
      </c>
      <c r="V30" s="294">
        <f>SUM(V31:V37)</f>
        <v>15.517</v>
      </c>
      <c r="W30" s="295">
        <f>SUM(W31:W37)</f>
        <v>0.856</v>
      </c>
      <c r="X30" s="294">
        <f t="shared" si="6"/>
        <v>3809.8270000000007</v>
      </c>
      <c r="Y30" s="293">
        <f t="shared" si="7"/>
        <v>0.03659195023816042</v>
      </c>
    </row>
    <row r="31" spans="1:25" ht="18.75" customHeight="1">
      <c r="A31" s="306" t="s">
        <v>282</v>
      </c>
      <c r="B31" s="303">
        <v>1588.729</v>
      </c>
      <c r="C31" s="301">
        <v>55.245</v>
      </c>
      <c r="D31" s="302"/>
      <c r="E31" s="301"/>
      <c r="F31" s="302">
        <f t="shared" si="0"/>
        <v>1643.974</v>
      </c>
      <c r="G31" s="304">
        <f t="shared" si="1"/>
        <v>0.03694114317703485</v>
      </c>
      <c r="H31" s="303">
        <v>1787.662</v>
      </c>
      <c r="I31" s="301"/>
      <c r="J31" s="302"/>
      <c r="K31" s="301"/>
      <c r="L31" s="302">
        <f t="shared" si="2"/>
        <v>1787.662</v>
      </c>
      <c r="M31" s="305">
        <f t="shared" si="3"/>
        <v>-0.08037761053263992</v>
      </c>
      <c r="N31" s="303">
        <v>1588.729</v>
      </c>
      <c r="O31" s="301">
        <v>55.245</v>
      </c>
      <c r="P31" s="302"/>
      <c r="Q31" s="301"/>
      <c r="R31" s="302">
        <f t="shared" si="4"/>
        <v>1643.974</v>
      </c>
      <c r="S31" s="304">
        <f t="shared" si="5"/>
        <v>0.03694114317703485</v>
      </c>
      <c r="T31" s="303">
        <v>1787.662</v>
      </c>
      <c r="U31" s="301"/>
      <c r="V31" s="302"/>
      <c r="W31" s="301"/>
      <c r="X31" s="285">
        <f t="shared" si="6"/>
        <v>1787.662</v>
      </c>
      <c r="Y31" s="300">
        <f t="shared" si="7"/>
        <v>-0.08037761053263992</v>
      </c>
    </row>
    <row r="32" spans="1:25" ht="18.75" customHeight="1">
      <c r="A32" s="306" t="s">
        <v>217</v>
      </c>
      <c r="B32" s="303">
        <v>314.38800000000003</v>
      </c>
      <c r="C32" s="301">
        <v>577.76</v>
      </c>
      <c r="D32" s="302"/>
      <c r="E32" s="301"/>
      <c r="F32" s="302">
        <f t="shared" si="0"/>
        <v>892.148</v>
      </c>
      <c r="G32" s="304">
        <f t="shared" si="1"/>
        <v>0.02004713395899527</v>
      </c>
      <c r="H32" s="303">
        <v>246.05899999999997</v>
      </c>
      <c r="I32" s="301">
        <v>404.85599999999994</v>
      </c>
      <c r="J32" s="302"/>
      <c r="K32" s="301"/>
      <c r="L32" s="302">
        <f t="shared" si="2"/>
        <v>650.915</v>
      </c>
      <c r="M32" s="305">
        <f t="shared" si="3"/>
        <v>0.370605993102018</v>
      </c>
      <c r="N32" s="303">
        <v>314.38800000000003</v>
      </c>
      <c r="O32" s="301">
        <v>577.76</v>
      </c>
      <c r="P32" s="302"/>
      <c r="Q32" s="301"/>
      <c r="R32" s="302">
        <f t="shared" si="4"/>
        <v>892.148</v>
      </c>
      <c r="S32" s="304">
        <f t="shared" si="5"/>
        <v>0.02004713395899527</v>
      </c>
      <c r="T32" s="303">
        <v>246.05899999999997</v>
      </c>
      <c r="U32" s="301">
        <v>404.85599999999994</v>
      </c>
      <c r="V32" s="302"/>
      <c r="W32" s="301"/>
      <c r="X32" s="285">
        <f t="shared" si="6"/>
        <v>650.915</v>
      </c>
      <c r="Y32" s="300">
        <f t="shared" si="7"/>
        <v>0.370605993102018</v>
      </c>
    </row>
    <row r="33" spans="1:25" ht="18.75" customHeight="1">
      <c r="A33" s="306" t="s">
        <v>215</v>
      </c>
      <c r="B33" s="303">
        <v>80.73</v>
      </c>
      <c r="C33" s="301">
        <v>150.052</v>
      </c>
      <c r="D33" s="302">
        <v>201.489</v>
      </c>
      <c r="E33" s="301">
        <v>14.186</v>
      </c>
      <c r="F33" s="302">
        <f t="shared" si="0"/>
        <v>446.45699999999994</v>
      </c>
      <c r="G33" s="304">
        <f t="shared" si="1"/>
        <v>0.010032173233511873</v>
      </c>
      <c r="H33" s="303">
        <v>0.6990000000000001</v>
      </c>
      <c r="I33" s="301"/>
      <c r="J33" s="302">
        <v>15.517</v>
      </c>
      <c r="K33" s="301">
        <v>0.856</v>
      </c>
      <c r="L33" s="302">
        <f t="shared" si="2"/>
        <v>17.072000000000003</v>
      </c>
      <c r="M33" s="305" t="s">
        <v>281</v>
      </c>
      <c r="N33" s="303">
        <v>80.73</v>
      </c>
      <c r="O33" s="301">
        <v>150.052</v>
      </c>
      <c r="P33" s="302">
        <v>201.489</v>
      </c>
      <c r="Q33" s="301">
        <v>14.186</v>
      </c>
      <c r="R33" s="302">
        <f t="shared" si="4"/>
        <v>446.45699999999994</v>
      </c>
      <c r="S33" s="304">
        <f t="shared" si="5"/>
        <v>0.010032173233511873</v>
      </c>
      <c r="T33" s="303">
        <v>0.6990000000000001</v>
      </c>
      <c r="U33" s="301"/>
      <c r="V33" s="302">
        <v>15.517</v>
      </c>
      <c r="W33" s="301">
        <v>0.856</v>
      </c>
      <c r="X33" s="285">
        <f t="shared" si="6"/>
        <v>17.072000000000003</v>
      </c>
      <c r="Y33" s="300" t="str">
        <f t="shared" si="7"/>
        <v>  *  </v>
      </c>
    </row>
    <row r="34" spans="1:25" ht="18.75" customHeight="1">
      <c r="A34" s="306" t="s">
        <v>280</v>
      </c>
      <c r="B34" s="303">
        <v>215.654</v>
      </c>
      <c r="C34" s="301">
        <v>83.946</v>
      </c>
      <c r="D34" s="302"/>
      <c r="E34" s="301"/>
      <c r="F34" s="302">
        <f t="shared" si="0"/>
        <v>299.6</v>
      </c>
      <c r="G34" s="304">
        <f t="shared" si="1"/>
        <v>0.006732202879023417</v>
      </c>
      <c r="H34" s="303">
        <v>329.121</v>
      </c>
      <c r="I34" s="301">
        <v>76.419</v>
      </c>
      <c r="J34" s="302"/>
      <c r="K34" s="301"/>
      <c r="L34" s="302">
        <f t="shared" si="2"/>
        <v>405.53999999999996</v>
      </c>
      <c r="M34" s="305">
        <f aca="true" t="shared" si="8" ref="M34:M50">IF(ISERROR(F34/L34-1),"         /0",(F34/L34-1))</f>
        <v>-0.2612319376633623</v>
      </c>
      <c r="N34" s="303">
        <v>215.654</v>
      </c>
      <c r="O34" s="301">
        <v>83.946</v>
      </c>
      <c r="P34" s="302"/>
      <c r="Q34" s="301"/>
      <c r="R34" s="302">
        <f t="shared" si="4"/>
        <v>299.6</v>
      </c>
      <c r="S34" s="304">
        <f t="shared" si="5"/>
        <v>0.006732202879023417</v>
      </c>
      <c r="T34" s="303">
        <v>329.121</v>
      </c>
      <c r="U34" s="301">
        <v>76.419</v>
      </c>
      <c r="V34" s="302"/>
      <c r="W34" s="301"/>
      <c r="X34" s="285">
        <f t="shared" si="6"/>
        <v>405.53999999999996</v>
      </c>
      <c r="Y34" s="300">
        <f t="shared" si="7"/>
        <v>-0.2612319376633623</v>
      </c>
    </row>
    <row r="35" spans="1:25" ht="18.75" customHeight="1">
      <c r="A35" s="306" t="s">
        <v>216</v>
      </c>
      <c r="B35" s="303">
        <v>17.201</v>
      </c>
      <c r="C35" s="301">
        <v>266.838</v>
      </c>
      <c r="D35" s="302"/>
      <c r="E35" s="301"/>
      <c r="F35" s="302">
        <f t="shared" si="0"/>
        <v>284.03900000000004</v>
      </c>
      <c r="G35" s="304">
        <f t="shared" si="1"/>
        <v>0.006382537294909655</v>
      </c>
      <c r="H35" s="303">
        <v>50.375</v>
      </c>
      <c r="I35" s="301">
        <v>208.314</v>
      </c>
      <c r="J35" s="302"/>
      <c r="K35" s="301"/>
      <c r="L35" s="302">
        <f t="shared" si="2"/>
        <v>258.68899999999996</v>
      </c>
      <c r="M35" s="305">
        <f t="shared" si="8"/>
        <v>0.09799411648736545</v>
      </c>
      <c r="N35" s="303">
        <v>17.201</v>
      </c>
      <c r="O35" s="301">
        <v>266.838</v>
      </c>
      <c r="P35" s="302"/>
      <c r="Q35" s="301"/>
      <c r="R35" s="302">
        <f t="shared" si="4"/>
        <v>284.03900000000004</v>
      </c>
      <c r="S35" s="304">
        <f t="shared" si="5"/>
        <v>0.006382537294909655</v>
      </c>
      <c r="T35" s="303">
        <v>50.375</v>
      </c>
      <c r="U35" s="301">
        <v>208.314</v>
      </c>
      <c r="V35" s="302"/>
      <c r="W35" s="301"/>
      <c r="X35" s="285">
        <f t="shared" si="6"/>
        <v>258.68899999999996</v>
      </c>
      <c r="Y35" s="300">
        <f t="shared" si="7"/>
        <v>0.09799411648736545</v>
      </c>
    </row>
    <row r="36" spans="1:25" ht="18.75" customHeight="1">
      <c r="A36" s="306" t="s">
        <v>214</v>
      </c>
      <c r="B36" s="303">
        <v>137.90900000000002</v>
      </c>
      <c r="C36" s="301">
        <v>14.668</v>
      </c>
      <c r="D36" s="302"/>
      <c r="E36" s="301"/>
      <c r="F36" s="302">
        <f t="shared" si="0"/>
        <v>152.57700000000003</v>
      </c>
      <c r="G36" s="304">
        <f t="shared" si="1"/>
        <v>0.003428502398774219</v>
      </c>
      <c r="H36" s="303">
        <v>179.483</v>
      </c>
      <c r="I36" s="301">
        <v>25.504</v>
      </c>
      <c r="J36" s="302"/>
      <c r="K36" s="301"/>
      <c r="L36" s="302">
        <f t="shared" si="2"/>
        <v>204.987</v>
      </c>
      <c r="M36" s="305">
        <f t="shared" si="8"/>
        <v>-0.2556747501061042</v>
      </c>
      <c r="N36" s="303">
        <v>137.90900000000002</v>
      </c>
      <c r="O36" s="301">
        <v>14.668</v>
      </c>
      <c r="P36" s="302"/>
      <c r="Q36" s="301"/>
      <c r="R36" s="302">
        <f t="shared" si="4"/>
        <v>152.57700000000003</v>
      </c>
      <c r="S36" s="304">
        <f t="shared" si="5"/>
        <v>0.003428502398774219</v>
      </c>
      <c r="T36" s="303">
        <v>179.483</v>
      </c>
      <c r="U36" s="301">
        <v>25.504</v>
      </c>
      <c r="V36" s="302"/>
      <c r="W36" s="301"/>
      <c r="X36" s="285">
        <f t="shared" si="6"/>
        <v>204.987</v>
      </c>
      <c r="Y36" s="300">
        <f t="shared" si="7"/>
        <v>-0.2556747501061042</v>
      </c>
    </row>
    <row r="37" spans="1:25" ht="18.75" customHeight="1" thickBot="1">
      <c r="A37" s="306" t="s">
        <v>132</v>
      </c>
      <c r="B37" s="303">
        <v>229.548</v>
      </c>
      <c r="C37" s="301">
        <v>0.803</v>
      </c>
      <c r="D37" s="302">
        <v>0.06</v>
      </c>
      <c r="E37" s="301">
        <v>0.03</v>
      </c>
      <c r="F37" s="302">
        <f t="shared" si="0"/>
        <v>230.441</v>
      </c>
      <c r="G37" s="304">
        <f t="shared" si="1"/>
        <v>0.005178156086932694</v>
      </c>
      <c r="H37" s="303">
        <v>431.262</v>
      </c>
      <c r="I37" s="301">
        <v>53.7</v>
      </c>
      <c r="J37" s="302">
        <v>0</v>
      </c>
      <c r="K37" s="301">
        <v>0</v>
      </c>
      <c r="L37" s="302">
        <f t="shared" si="2"/>
        <v>484.962</v>
      </c>
      <c r="M37" s="305">
        <f t="shared" si="8"/>
        <v>-0.5248266874518004</v>
      </c>
      <c r="N37" s="303">
        <v>229.548</v>
      </c>
      <c r="O37" s="301">
        <v>0.803</v>
      </c>
      <c r="P37" s="302">
        <v>0.06</v>
      </c>
      <c r="Q37" s="301">
        <v>0.03</v>
      </c>
      <c r="R37" s="302">
        <f t="shared" si="4"/>
        <v>230.441</v>
      </c>
      <c r="S37" s="304">
        <f t="shared" si="5"/>
        <v>0.005178156086932694</v>
      </c>
      <c r="T37" s="303">
        <v>431.262</v>
      </c>
      <c r="U37" s="301">
        <v>53.7</v>
      </c>
      <c r="V37" s="302">
        <v>0</v>
      </c>
      <c r="W37" s="301">
        <v>0</v>
      </c>
      <c r="X37" s="285">
        <f t="shared" si="6"/>
        <v>484.962</v>
      </c>
      <c r="Y37" s="300">
        <f t="shared" si="7"/>
        <v>-0.5248266874518004</v>
      </c>
    </row>
    <row r="38" spans="1:25" s="292" customFormat="1" ht="18.75" customHeight="1">
      <c r="A38" s="299" t="s">
        <v>209</v>
      </c>
      <c r="B38" s="296">
        <f>SUM(B39:B44)</f>
        <v>2391.7299999999996</v>
      </c>
      <c r="C38" s="295">
        <f>SUM(C39:C44)</f>
        <v>1728.36</v>
      </c>
      <c r="D38" s="294">
        <f>SUM(D39:D44)</f>
        <v>0.563</v>
      </c>
      <c r="E38" s="295">
        <f>SUM(E39:E44)</f>
        <v>0</v>
      </c>
      <c r="F38" s="294">
        <f t="shared" si="0"/>
        <v>4120.652999999999</v>
      </c>
      <c r="G38" s="297">
        <f t="shared" si="1"/>
        <v>0.09259369823116313</v>
      </c>
      <c r="H38" s="296">
        <f>SUM(H39:H44)</f>
        <v>1530.452</v>
      </c>
      <c r="I38" s="295">
        <f>SUM(I39:I44)</f>
        <v>1192.7179999999998</v>
      </c>
      <c r="J38" s="294">
        <f>SUM(J39:J44)</f>
        <v>1.133</v>
      </c>
      <c r="K38" s="295">
        <f>SUM(K39:K44)</f>
        <v>0.155</v>
      </c>
      <c r="L38" s="294">
        <f t="shared" si="2"/>
        <v>2724.458</v>
      </c>
      <c r="M38" s="298">
        <f t="shared" si="8"/>
        <v>0.5124670668441207</v>
      </c>
      <c r="N38" s="296">
        <f>SUM(N39:N44)</f>
        <v>2391.7299999999996</v>
      </c>
      <c r="O38" s="295">
        <f>SUM(O39:O44)</f>
        <v>1728.36</v>
      </c>
      <c r="P38" s="294">
        <f>SUM(P39:P44)</f>
        <v>0.563</v>
      </c>
      <c r="Q38" s="295">
        <f>SUM(Q39:Q44)</f>
        <v>0</v>
      </c>
      <c r="R38" s="294">
        <f t="shared" si="4"/>
        <v>4120.652999999999</v>
      </c>
      <c r="S38" s="297">
        <f t="shared" si="5"/>
        <v>0.09259369823116313</v>
      </c>
      <c r="T38" s="296">
        <f>SUM(T39:T44)</f>
        <v>1530.452</v>
      </c>
      <c r="U38" s="295">
        <f>SUM(U39:U44)</f>
        <v>1192.7179999999998</v>
      </c>
      <c r="V38" s="294">
        <f>SUM(V39:V44)</f>
        <v>1.133</v>
      </c>
      <c r="W38" s="295">
        <f>SUM(W39:W44)</f>
        <v>0.155</v>
      </c>
      <c r="X38" s="294">
        <f t="shared" si="6"/>
        <v>2724.458</v>
      </c>
      <c r="Y38" s="293">
        <f t="shared" si="7"/>
        <v>0.5124670668441207</v>
      </c>
    </row>
    <row r="39" spans="1:25" s="276" customFormat="1" ht="18.75" customHeight="1">
      <c r="A39" s="291" t="s">
        <v>208</v>
      </c>
      <c r="B39" s="289">
        <v>1228.3229999999999</v>
      </c>
      <c r="C39" s="286">
        <v>840.6529999999999</v>
      </c>
      <c r="D39" s="285"/>
      <c r="E39" s="286"/>
      <c r="F39" s="285">
        <f t="shared" si="0"/>
        <v>2068.9759999999997</v>
      </c>
      <c r="G39" s="288">
        <f t="shared" si="1"/>
        <v>0.04649120889128955</v>
      </c>
      <c r="H39" s="289">
        <v>905.984</v>
      </c>
      <c r="I39" s="286">
        <v>776.304</v>
      </c>
      <c r="J39" s="285">
        <v>0.094</v>
      </c>
      <c r="K39" s="286">
        <v>0</v>
      </c>
      <c r="L39" s="285">
        <f t="shared" si="2"/>
        <v>1682.382</v>
      </c>
      <c r="M39" s="290">
        <f t="shared" si="8"/>
        <v>0.22978966726938332</v>
      </c>
      <c r="N39" s="289">
        <v>1228.3229999999999</v>
      </c>
      <c r="O39" s="286">
        <v>840.6529999999999</v>
      </c>
      <c r="P39" s="285"/>
      <c r="Q39" s="286"/>
      <c r="R39" s="285">
        <f t="shared" si="4"/>
        <v>2068.9759999999997</v>
      </c>
      <c r="S39" s="288">
        <f t="shared" si="5"/>
        <v>0.04649120889128955</v>
      </c>
      <c r="T39" s="287">
        <v>905.984</v>
      </c>
      <c r="U39" s="286">
        <v>776.304</v>
      </c>
      <c r="V39" s="285">
        <v>0.094</v>
      </c>
      <c r="W39" s="286">
        <v>0</v>
      </c>
      <c r="X39" s="285">
        <f t="shared" si="6"/>
        <v>1682.382</v>
      </c>
      <c r="Y39" s="284">
        <f t="shared" si="7"/>
        <v>0.22978966726938332</v>
      </c>
    </row>
    <row r="40" spans="1:25" s="276" customFormat="1" ht="18.75" customHeight="1">
      <c r="A40" s="291" t="s">
        <v>207</v>
      </c>
      <c r="B40" s="289">
        <v>741.743</v>
      </c>
      <c r="C40" s="286">
        <v>454.971</v>
      </c>
      <c r="D40" s="285"/>
      <c r="E40" s="286"/>
      <c r="F40" s="285">
        <f t="shared" si="0"/>
        <v>1196.714</v>
      </c>
      <c r="G40" s="288">
        <f t="shared" si="1"/>
        <v>0.02689092602192132</v>
      </c>
      <c r="H40" s="289">
        <v>342.82500000000005</v>
      </c>
      <c r="I40" s="286">
        <v>315.96799999999996</v>
      </c>
      <c r="J40" s="285">
        <v>0.16799999999999998</v>
      </c>
      <c r="K40" s="286">
        <v>0</v>
      </c>
      <c r="L40" s="285">
        <f t="shared" si="2"/>
        <v>658.961</v>
      </c>
      <c r="M40" s="290">
        <f t="shared" si="8"/>
        <v>0.8160619520730361</v>
      </c>
      <c r="N40" s="289">
        <v>741.743</v>
      </c>
      <c r="O40" s="286">
        <v>454.971</v>
      </c>
      <c r="P40" s="285"/>
      <c r="Q40" s="286"/>
      <c r="R40" s="285">
        <f t="shared" si="4"/>
        <v>1196.714</v>
      </c>
      <c r="S40" s="288">
        <f t="shared" si="5"/>
        <v>0.02689092602192132</v>
      </c>
      <c r="T40" s="287">
        <v>342.82500000000005</v>
      </c>
      <c r="U40" s="286">
        <v>315.96799999999996</v>
      </c>
      <c r="V40" s="285">
        <v>0.16799999999999998</v>
      </c>
      <c r="W40" s="286">
        <v>0</v>
      </c>
      <c r="X40" s="285">
        <f t="shared" si="6"/>
        <v>658.961</v>
      </c>
      <c r="Y40" s="284">
        <f t="shared" si="7"/>
        <v>0.8160619520730361</v>
      </c>
    </row>
    <row r="41" spans="1:25" s="276" customFormat="1" ht="18.75" customHeight="1">
      <c r="A41" s="291" t="s">
        <v>204</v>
      </c>
      <c r="B41" s="289">
        <v>93.658</v>
      </c>
      <c r="C41" s="286">
        <v>185.673</v>
      </c>
      <c r="D41" s="285"/>
      <c r="E41" s="286"/>
      <c r="F41" s="285">
        <f t="shared" si="0"/>
        <v>279.331</v>
      </c>
      <c r="G41" s="288">
        <f t="shared" si="1"/>
        <v>0.0062767455353821425</v>
      </c>
      <c r="H41" s="289">
        <v>69.024</v>
      </c>
      <c r="I41" s="286">
        <v>12.553</v>
      </c>
      <c r="J41" s="285"/>
      <c r="K41" s="286"/>
      <c r="L41" s="285">
        <f t="shared" si="2"/>
        <v>81.577</v>
      </c>
      <c r="M41" s="290">
        <f t="shared" si="8"/>
        <v>2.4241391568701967</v>
      </c>
      <c r="N41" s="289">
        <v>93.658</v>
      </c>
      <c r="O41" s="286">
        <v>185.673</v>
      </c>
      <c r="P41" s="285"/>
      <c r="Q41" s="286"/>
      <c r="R41" s="285">
        <f t="shared" si="4"/>
        <v>279.331</v>
      </c>
      <c r="S41" s="288">
        <f t="shared" si="5"/>
        <v>0.0062767455353821425</v>
      </c>
      <c r="T41" s="287">
        <v>69.024</v>
      </c>
      <c r="U41" s="286">
        <v>12.553</v>
      </c>
      <c r="V41" s="285"/>
      <c r="W41" s="286"/>
      <c r="X41" s="285">
        <f t="shared" si="6"/>
        <v>81.577</v>
      </c>
      <c r="Y41" s="284">
        <f t="shared" si="7"/>
        <v>2.4241391568701967</v>
      </c>
    </row>
    <row r="42" spans="1:25" s="276" customFormat="1" ht="18.75" customHeight="1">
      <c r="A42" s="291" t="s">
        <v>206</v>
      </c>
      <c r="B42" s="289">
        <v>94.993</v>
      </c>
      <c r="C42" s="286">
        <v>51.354</v>
      </c>
      <c r="D42" s="285">
        <v>0.073</v>
      </c>
      <c r="E42" s="286">
        <v>0</v>
      </c>
      <c r="F42" s="285">
        <f t="shared" si="0"/>
        <v>146.42</v>
      </c>
      <c r="G42" s="288">
        <f t="shared" si="1"/>
        <v>0.003290150686070122</v>
      </c>
      <c r="H42" s="289">
        <v>41.512</v>
      </c>
      <c r="I42" s="286">
        <v>26.907</v>
      </c>
      <c r="J42" s="285"/>
      <c r="K42" s="286"/>
      <c r="L42" s="285">
        <f t="shared" si="2"/>
        <v>68.419</v>
      </c>
      <c r="M42" s="290">
        <f t="shared" si="8"/>
        <v>1.140048816849121</v>
      </c>
      <c r="N42" s="289">
        <v>94.993</v>
      </c>
      <c r="O42" s="286">
        <v>51.354</v>
      </c>
      <c r="P42" s="285">
        <v>0.073</v>
      </c>
      <c r="Q42" s="286">
        <v>0</v>
      </c>
      <c r="R42" s="285">
        <f t="shared" si="4"/>
        <v>146.42</v>
      </c>
      <c r="S42" s="288">
        <f t="shared" si="5"/>
        <v>0.003290150686070122</v>
      </c>
      <c r="T42" s="287">
        <v>41.512</v>
      </c>
      <c r="U42" s="286">
        <v>26.907</v>
      </c>
      <c r="V42" s="285"/>
      <c r="W42" s="286"/>
      <c r="X42" s="285">
        <f t="shared" si="6"/>
        <v>68.419</v>
      </c>
      <c r="Y42" s="284">
        <f t="shared" si="7"/>
        <v>1.140048816849121</v>
      </c>
    </row>
    <row r="43" spans="1:25" s="276" customFormat="1" ht="18.75" customHeight="1">
      <c r="A43" s="291" t="s">
        <v>205</v>
      </c>
      <c r="B43" s="289">
        <v>60.892</v>
      </c>
      <c r="C43" s="286">
        <v>38.05</v>
      </c>
      <c r="D43" s="285">
        <v>0</v>
      </c>
      <c r="E43" s="286">
        <v>0</v>
      </c>
      <c r="F43" s="285">
        <f t="shared" si="0"/>
        <v>98.94200000000001</v>
      </c>
      <c r="G43" s="288">
        <f t="shared" si="1"/>
        <v>0.002223289777224082</v>
      </c>
      <c r="H43" s="289">
        <v>30.444</v>
      </c>
      <c r="I43" s="286">
        <v>10.645</v>
      </c>
      <c r="J43" s="285"/>
      <c r="K43" s="286"/>
      <c r="L43" s="285">
        <f t="shared" si="2"/>
        <v>41.089</v>
      </c>
      <c r="M43" s="290">
        <f t="shared" si="8"/>
        <v>1.4079924067268617</v>
      </c>
      <c r="N43" s="289">
        <v>60.892</v>
      </c>
      <c r="O43" s="286">
        <v>38.05</v>
      </c>
      <c r="P43" s="285">
        <v>0</v>
      </c>
      <c r="Q43" s="286">
        <v>0</v>
      </c>
      <c r="R43" s="285">
        <f t="shared" si="4"/>
        <v>98.94200000000001</v>
      </c>
      <c r="S43" s="288">
        <f t="shared" si="5"/>
        <v>0.002223289777224082</v>
      </c>
      <c r="T43" s="287">
        <v>30.444</v>
      </c>
      <c r="U43" s="286">
        <v>10.645</v>
      </c>
      <c r="V43" s="285"/>
      <c r="W43" s="286"/>
      <c r="X43" s="285">
        <f t="shared" si="6"/>
        <v>41.089</v>
      </c>
      <c r="Y43" s="284">
        <f t="shared" si="7"/>
        <v>1.4079924067268617</v>
      </c>
    </row>
    <row r="44" spans="1:25" s="276" customFormat="1" ht="18.75" customHeight="1" thickBot="1">
      <c r="A44" s="291" t="s">
        <v>132</v>
      </c>
      <c r="B44" s="289">
        <v>172.12099999999998</v>
      </c>
      <c r="C44" s="286">
        <v>157.65900000000002</v>
      </c>
      <c r="D44" s="285">
        <v>0.49</v>
      </c>
      <c r="E44" s="286">
        <v>0</v>
      </c>
      <c r="F44" s="285">
        <f t="shared" si="0"/>
        <v>330.27</v>
      </c>
      <c r="G44" s="288">
        <f t="shared" si="1"/>
        <v>0.007421377319275913</v>
      </c>
      <c r="H44" s="289">
        <v>140.663</v>
      </c>
      <c r="I44" s="286">
        <v>50.341</v>
      </c>
      <c r="J44" s="285">
        <v>0.871</v>
      </c>
      <c r="K44" s="286">
        <v>0.155</v>
      </c>
      <c r="L44" s="285">
        <f t="shared" si="2"/>
        <v>192.03000000000003</v>
      </c>
      <c r="M44" s="290">
        <f t="shared" si="8"/>
        <v>0.7198875175753785</v>
      </c>
      <c r="N44" s="289">
        <v>172.12099999999998</v>
      </c>
      <c r="O44" s="286">
        <v>157.65900000000002</v>
      </c>
      <c r="P44" s="285">
        <v>0.49</v>
      </c>
      <c r="Q44" s="286">
        <v>0</v>
      </c>
      <c r="R44" s="285">
        <f t="shared" si="4"/>
        <v>330.27</v>
      </c>
      <c r="S44" s="288">
        <f t="shared" si="5"/>
        <v>0.007421377319275913</v>
      </c>
      <c r="T44" s="287">
        <v>140.663</v>
      </c>
      <c r="U44" s="286">
        <v>50.341</v>
      </c>
      <c r="V44" s="285">
        <v>0.871</v>
      </c>
      <c r="W44" s="286">
        <v>0.155</v>
      </c>
      <c r="X44" s="285">
        <f t="shared" si="6"/>
        <v>192.03000000000003</v>
      </c>
      <c r="Y44" s="284">
        <f t="shared" si="7"/>
        <v>0.7198875175753785</v>
      </c>
    </row>
    <row r="45" spans="1:25" s="292" customFormat="1" ht="18.75" customHeight="1">
      <c r="A45" s="299" t="s">
        <v>198</v>
      </c>
      <c r="B45" s="296">
        <f>SUM(B46:B49)</f>
        <v>645.264</v>
      </c>
      <c r="C45" s="295">
        <f>SUM(C46:C49)</f>
        <v>134.928</v>
      </c>
      <c r="D45" s="294">
        <f>SUM(D46:D49)</f>
        <v>32.164</v>
      </c>
      <c r="E45" s="295">
        <f>SUM(E46:E49)</f>
        <v>3.11</v>
      </c>
      <c r="F45" s="294">
        <f t="shared" si="0"/>
        <v>815.466</v>
      </c>
      <c r="G45" s="297">
        <f t="shared" si="1"/>
        <v>0.018324040563904236</v>
      </c>
      <c r="H45" s="296">
        <f>SUM(H46:H49)</f>
        <v>675.9379999999999</v>
      </c>
      <c r="I45" s="295">
        <f>SUM(I46:I49)</f>
        <v>365.384</v>
      </c>
      <c r="J45" s="294">
        <f>SUM(J46:J49)</f>
        <v>88.02</v>
      </c>
      <c r="K45" s="295">
        <f>SUM(K46:K49)</f>
        <v>0.555</v>
      </c>
      <c r="L45" s="294">
        <f t="shared" si="2"/>
        <v>1129.897</v>
      </c>
      <c r="M45" s="298">
        <f t="shared" si="8"/>
        <v>-0.2782828877322445</v>
      </c>
      <c r="N45" s="296">
        <f>SUM(N46:N49)</f>
        <v>645.264</v>
      </c>
      <c r="O45" s="295">
        <f>SUM(O46:O49)</f>
        <v>134.928</v>
      </c>
      <c r="P45" s="294">
        <f>SUM(P46:P49)</f>
        <v>32.164</v>
      </c>
      <c r="Q45" s="295">
        <f>SUM(Q46:Q49)</f>
        <v>3.11</v>
      </c>
      <c r="R45" s="294">
        <f t="shared" si="4"/>
        <v>815.466</v>
      </c>
      <c r="S45" s="297">
        <f t="shared" si="5"/>
        <v>0.018324040563904236</v>
      </c>
      <c r="T45" s="296">
        <f>SUM(T46:T49)</f>
        <v>675.9379999999999</v>
      </c>
      <c r="U45" s="295">
        <f>SUM(U46:U49)</f>
        <v>365.384</v>
      </c>
      <c r="V45" s="294">
        <f>SUM(V46:V49)</f>
        <v>88.02</v>
      </c>
      <c r="W45" s="295">
        <f>SUM(W46:W49)</f>
        <v>0.555</v>
      </c>
      <c r="X45" s="294">
        <f t="shared" si="6"/>
        <v>1129.897</v>
      </c>
      <c r="Y45" s="293">
        <f t="shared" si="7"/>
        <v>-0.2782828877322445</v>
      </c>
    </row>
    <row r="46" spans="1:25" ht="18.75" customHeight="1">
      <c r="A46" s="291" t="s">
        <v>195</v>
      </c>
      <c r="B46" s="289">
        <v>502.682</v>
      </c>
      <c r="C46" s="286">
        <v>81.361</v>
      </c>
      <c r="D46" s="285">
        <v>0</v>
      </c>
      <c r="E46" s="286">
        <v>0</v>
      </c>
      <c r="F46" s="285">
        <f t="shared" si="0"/>
        <v>584.043</v>
      </c>
      <c r="G46" s="288">
        <f t="shared" si="1"/>
        <v>0.01312381831132668</v>
      </c>
      <c r="H46" s="289">
        <v>425.506</v>
      </c>
      <c r="I46" s="286">
        <v>73.943</v>
      </c>
      <c r="J46" s="285">
        <v>0</v>
      </c>
      <c r="K46" s="286">
        <v>0</v>
      </c>
      <c r="L46" s="285">
        <f t="shared" si="2"/>
        <v>499.44899999999996</v>
      </c>
      <c r="M46" s="290">
        <f t="shared" si="8"/>
        <v>0.1693746508652536</v>
      </c>
      <c r="N46" s="289">
        <v>502.682</v>
      </c>
      <c r="O46" s="286">
        <v>81.361</v>
      </c>
      <c r="P46" s="285">
        <v>0</v>
      </c>
      <c r="Q46" s="286">
        <v>0</v>
      </c>
      <c r="R46" s="285">
        <f t="shared" si="4"/>
        <v>584.043</v>
      </c>
      <c r="S46" s="288">
        <f t="shared" si="5"/>
        <v>0.01312381831132668</v>
      </c>
      <c r="T46" s="287">
        <v>425.506</v>
      </c>
      <c r="U46" s="286">
        <v>73.943</v>
      </c>
      <c r="V46" s="285">
        <v>0</v>
      </c>
      <c r="W46" s="286">
        <v>0</v>
      </c>
      <c r="X46" s="285">
        <f t="shared" si="6"/>
        <v>499.44899999999996</v>
      </c>
      <c r="Y46" s="284">
        <f t="shared" si="7"/>
        <v>0.1693746508652536</v>
      </c>
    </row>
    <row r="47" spans="1:25" ht="18.75" customHeight="1">
      <c r="A47" s="291" t="s">
        <v>197</v>
      </c>
      <c r="B47" s="289">
        <v>23.743</v>
      </c>
      <c r="C47" s="286">
        <v>9.593</v>
      </c>
      <c r="D47" s="285">
        <v>32.005</v>
      </c>
      <c r="E47" s="286">
        <v>3.11</v>
      </c>
      <c r="F47" s="285">
        <f t="shared" si="0"/>
        <v>68.45100000000001</v>
      </c>
      <c r="G47" s="288">
        <f t="shared" si="1"/>
        <v>0.0015381375810147929</v>
      </c>
      <c r="H47" s="289">
        <v>6.189</v>
      </c>
      <c r="I47" s="286">
        <v>0.046</v>
      </c>
      <c r="J47" s="285">
        <v>87.74</v>
      </c>
      <c r="K47" s="286">
        <v>0.555</v>
      </c>
      <c r="L47" s="285">
        <f t="shared" si="2"/>
        <v>94.53</v>
      </c>
      <c r="M47" s="290">
        <f t="shared" si="8"/>
        <v>-0.2758806728022849</v>
      </c>
      <c r="N47" s="289">
        <v>23.743</v>
      </c>
      <c r="O47" s="286">
        <v>9.593</v>
      </c>
      <c r="P47" s="285">
        <v>32.005</v>
      </c>
      <c r="Q47" s="286">
        <v>3.11</v>
      </c>
      <c r="R47" s="285">
        <f t="shared" si="4"/>
        <v>68.45100000000001</v>
      </c>
      <c r="S47" s="288">
        <f t="shared" si="5"/>
        <v>0.0015381375810147929</v>
      </c>
      <c r="T47" s="287">
        <v>6.189</v>
      </c>
      <c r="U47" s="286">
        <v>0.046</v>
      </c>
      <c r="V47" s="285">
        <v>87.74</v>
      </c>
      <c r="W47" s="286">
        <v>0.555</v>
      </c>
      <c r="X47" s="285">
        <f t="shared" si="6"/>
        <v>94.53</v>
      </c>
      <c r="Y47" s="284">
        <f t="shared" si="7"/>
        <v>-0.2758806728022849</v>
      </c>
    </row>
    <row r="48" spans="1:25" ht="18.75" customHeight="1">
      <c r="A48" s="291" t="s">
        <v>196</v>
      </c>
      <c r="B48" s="289">
        <v>15.79</v>
      </c>
      <c r="C48" s="286">
        <v>19.136</v>
      </c>
      <c r="D48" s="285">
        <v>0.159</v>
      </c>
      <c r="E48" s="286">
        <v>0</v>
      </c>
      <c r="F48" s="285">
        <f t="shared" si="0"/>
        <v>35.085</v>
      </c>
      <c r="G48" s="288">
        <f t="shared" si="1"/>
        <v>0.0007883823031059298</v>
      </c>
      <c r="H48" s="289">
        <v>88.702</v>
      </c>
      <c r="I48" s="286">
        <v>7.7</v>
      </c>
      <c r="J48" s="285">
        <v>0</v>
      </c>
      <c r="K48" s="286">
        <v>0</v>
      </c>
      <c r="L48" s="285">
        <f t="shared" si="2"/>
        <v>96.402</v>
      </c>
      <c r="M48" s="290">
        <f t="shared" si="8"/>
        <v>-0.6360552685628929</v>
      </c>
      <c r="N48" s="289">
        <v>15.79</v>
      </c>
      <c r="O48" s="286">
        <v>19.136</v>
      </c>
      <c r="P48" s="285">
        <v>0.159</v>
      </c>
      <c r="Q48" s="286">
        <v>0</v>
      </c>
      <c r="R48" s="285">
        <f t="shared" si="4"/>
        <v>35.085</v>
      </c>
      <c r="S48" s="288">
        <f t="shared" si="5"/>
        <v>0.0007883823031059298</v>
      </c>
      <c r="T48" s="287">
        <v>88.702</v>
      </c>
      <c r="U48" s="286">
        <v>7.7</v>
      </c>
      <c r="V48" s="285">
        <v>0</v>
      </c>
      <c r="W48" s="286">
        <v>0</v>
      </c>
      <c r="X48" s="285">
        <f t="shared" si="6"/>
        <v>96.402</v>
      </c>
      <c r="Y48" s="284">
        <f t="shared" si="7"/>
        <v>-0.6360552685628929</v>
      </c>
    </row>
    <row r="49" spans="1:25" ht="18.75" customHeight="1" thickBot="1">
      <c r="A49" s="291" t="s">
        <v>132</v>
      </c>
      <c r="B49" s="289">
        <v>103.049</v>
      </c>
      <c r="C49" s="286">
        <v>24.837999999999997</v>
      </c>
      <c r="D49" s="285">
        <v>0</v>
      </c>
      <c r="E49" s="286">
        <v>0</v>
      </c>
      <c r="F49" s="285">
        <f t="shared" si="0"/>
        <v>127.887</v>
      </c>
      <c r="G49" s="288">
        <f t="shared" si="1"/>
        <v>0.0028737023684568346</v>
      </c>
      <c r="H49" s="289">
        <v>155.541</v>
      </c>
      <c r="I49" s="286">
        <v>283.695</v>
      </c>
      <c r="J49" s="285">
        <v>0.28</v>
      </c>
      <c r="K49" s="286">
        <v>0</v>
      </c>
      <c r="L49" s="285">
        <f t="shared" si="2"/>
        <v>439.51599999999996</v>
      </c>
      <c r="M49" s="290">
        <f t="shared" si="8"/>
        <v>-0.7090276576961931</v>
      </c>
      <c r="N49" s="289">
        <v>103.049</v>
      </c>
      <c r="O49" s="286">
        <v>24.837999999999997</v>
      </c>
      <c r="P49" s="285">
        <v>0</v>
      </c>
      <c r="Q49" s="286">
        <v>0</v>
      </c>
      <c r="R49" s="285">
        <f t="shared" si="4"/>
        <v>127.887</v>
      </c>
      <c r="S49" s="288">
        <f t="shared" si="5"/>
        <v>0.0028737023684568346</v>
      </c>
      <c r="T49" s="287">
        <v>155.541</v>
      </c>
      <c r="U49" s="286">
        <v>283.695</v>
      </c>
      <c r="V49" s="285">
        <v>0.28</v>
      </c>
      <c r="W49" s="286">
        <v>0</v>
      </c>
      <c r="X49" s="285">
        <f t="shared" si="6"/>
        <v>439.51599999999996</v>
      </c>
      <c r="Y49" s="284">
        <f t="shared" si="7"/>
        <v>-0.7090276576961931</v>
      </c>
    </row>
    <row r="50" spans="1:25" s="276" customFormat="1" ht="18.75" customHeight="1" thickBot="1">
      <c r="A50" s="334" t="s">
        <v>191</v>
      </c>
      <c r="B50" s="331">
        <v>30.272999999999996</v>
      </c>
      <c r="C50" s="330">
        <v>0</v>
      </c>
      <c r="D50" s="329">
        <v>0</v>
      </c>
      <c r="E50" s="330">
        <v>0</v>
      </c>
      <c r="F50" s="329">
        <f t="shared" si="0"/>
        <v>30.272999999999996</v>
      </c>
      <c r="G50" s="332">
        <f t="shared" si="1"/>
        <v>0.0006802535973186777</v>
      </c>
      <c r="H50" s="331">
        <v>32.922000000000004</v>
      </c>
      <c r="I50" s="330">
        <v>1.397</v>
      </c>
      <c r="J50" s="329"/>
      <c r="K50" s="330"/>
      <c r="L50" s="329">
        <f t="shared" si="2"/>
        <v>34.319</v>
      </c>
      <c r="M50" s="333">
        <f t="shared" si="8"/>
        <v>-0.11789387802674922</v>
      </c>
      <c r="N50" s="331">
        <v>30.272999999999996</v>
      </c>
      <c r="O50" s="330">
        <v>0</v>
      </c>
      <c r="P50" s="329"/>
      <c r="Q50" s="330"/>
      <c r="R50" s="329">
        <f t="shared" si="4"/>
        <v>30.272999999999996</v>
      </c>
      <c r="S50" s="332">
        <f t="shared" si="5"/>
        <v>0.0006802535973186777</v>
      </c>
      <c r="T50" s="331">
        <v>32.922000000000004</v>
      </c>
      <c r="U50" s="330">
        <v>1.397</v>
      </c>
      <c r="V50" s="329"/>
      <c r="W50" s="330"/>
      <c r="X50" s="329">
        <f t="shared" si="6"/>
        <v>34.319</v>
      </c>
      <c r="Y50" s="328">
        <f t="shared" si="7"/>
        <v>-0.11789387802674922</v>
      </c>
    </row>
    <row r="51" ht="15" thickTop="1">
      <c r="A51" s="186" t="s">
        <v>86</v>
      </c>
    </row>
    <row r="52" ht="14.25">
      <c r="A52" s="186" t="s">
        <v>190</v>
      </c>
    </row>
    <row r="53" ht="14.25">
      <c r="A53" s="188" t="s">
        <v>32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51:Y65536 M51:M65536 Y3 M3 M5:M8 Y5:Y8">
    <cfRule type="cellIs" priority="1" dxfId="50" operator="lessThan" stopIfTrue="1">
      <formula>0</formula>
    </cfRule>
  </conditionalFormatting>
  <conditionalFormatting sqref="Y9:Y50 M9:M50">
    <cfRule type="cellIs" priority="2" dxfId="50" operator="lessThan" stopIfTrue="1">
      <formula>0</formula>
    </cfRule>
    <cfRule type="cellIs" priority="3" dxfId="52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6"/>
  <sheetViews>
    <sheetView showGridLines="0" zoomScale="80" zoomScaleNormal="80" zoomScalePageLayoutView="0" workbookViewId="0" topLeftCell="A16">
      <selection activeCell="A44" sqref="A44:A46"/>
    </sheetView>
  </sheetViews>
  <sheetFormatPr defaultColWidth="8.00390625" defaultRowHeight="15"/>
  <cols>
    <col min="1" max="1" width="20.28125" style="188" customWidth="1"/>
    <col min="2" max="2" width="8.57421875" style="188" customWidth="1"/>
    <col min="3" max="3" width="9.7109375" style="188" bestFit="1" customWidth="1"/>
    <col min="4" max="4" width="8.00390625" style="188" bestFit="1" customWidth="1"/>
    <col min="5" max="5" width="9.7109375" style="188" bestFit="1" customWidth="1"/>
    <col min="6" max="6" width="9.421875" style="188" bestFit="1" customWidth="1"/>
    <col min="7" max="7" width="10.140625" style="188" bestFit="1" customWidth="1"/>
    <col min="8" max="8" width="9.28125" style="188" bestFit="1" customWidth="1"/>
    <col min="9" max="9" width="9.7109375" style="188" bestFit="1" customWidth="1"/>
    <col min="10" max="10" width="8.57421875" style="188" customWidth="1"/>
    <col min="11" max="11" width="9.7109375" style="188" bestFit="1" customWidth="1"/>
    <col min="12" max="12" width="9.28125" style="188" bestFit="1" customWidth="1"/>
    <col min="13" max="13" width="10.57421875" style="188" customWidth="1"/>
    <col min="14" max="14" width="9.7109375" style="188" customWidth="1"/>
    <col min="15" max="15" width="10.8515625" style="188" customWidth="1"/>
    <col min="16" max="16" width="9.57421875" style="188" customWidth="1"/>
    <col min="17" max="17" width="10.140625" style="188" customWidth="1"/>
    <col min="18" max="18" width="10.57421875" style="188" customWidth="1"/>
    <col min="19" max="19" width="10.140625" style="188" bestFit="1" customWidth="1"/>
    <col min="20" max="20" width="10.421875" style="188" customWidth="1"/>
    <col min="21" max="23" width="10.28125" style="188" customWidth="1"/>
    <col min="24" max="24" width="10.421875" style="188" customWidth="1"/>
    <col min="25" max="25" width="8.7109375" style="188" bestFit="1" customWidth="1"/>
    <col min="26" max="16384" width="8.00390625" style="188" customWidth="1"/>
  </cols>
  <sheetData>
    <row r="1" spans="24:25" ht="18.75" thickBot="1">
      <c r="X1" s="514" t="s">
        <v>31</v>
      </c>
      <c r="Y1" s="515"/>
    </row>
    <row r="2" ht="5.25" customHeight="1" thickBot="1"/>
    <row r="3" spans="1:25" ht="24.75" customHeight="1" thickTop="1">
      <c r="A3" s="585" t="s">
        <v>290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7"/>
    </row>
    <row r="4" spans="1:25" ht="21" customHeight="1" thickBot="1">
      <c r="A4" s="530" t="s">
        <v>114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2"/>
    </row>
    <row r="5" spans="1:25" s="327" customFormat="1" ht="15.75" customHeight="1" thickBot="1" thickTop="1">
      <c r="A5" s="519" t="s">
        <v>276</v>
      </c>
      <c r="B5" s="578" t="s">
        <v>73</v>
      </c>
      <c r="C5" s="579"/>
      <c r="D5" s="579"/>
      <c r="E5" s="579"/>
      <c r="F5" s="579"/>
      <c r="G5" s="579"/>
      <c r="H5" s="579"/>
      <c r="I5" s="579"/>
      <c r="J5" s="580"/>
      <c r="K5" s="580"/>
      <c r="L5" s="580"/>
      <c r="M5" s="581"/>
      <c r="N5" s="578" t="s">
        <v>72</v>
      </c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82"/>
    </row>
    <row r="6" spans="1:25" s="227" customFormat="1" ht="26.25" customHeight="1">
      <c r="A6" s="520"/>
      <c r="B6" s="570" t="s">
        <v>71</v>
      </c>
      <c r="C6" s="571"/>
      <c r="D6" s="571"/>
      <c r="E6" s="571"/>
      <c r="F6" s="571"/>
      <c r="G6" s="597" t="s">
        <v>68</v>
      </c>
      <c r="H6" s="570" t="s">
        <v>70</v>
      </c>
      <c r="I6" s="571"/>
      <c r="J6" s="571"/>
      <c r="K6" s="571"/>
      <c r="L6" s="571"/>
      <c r="M6" s="594" t="s">
        <v>66</v>
      </c>
      <c r="N6" s="570" t="s">
        <v>112</v>
      </c>
      <c r="O6" s="571"/>
      <c r="P6" s="571"/>
      <c r="Q6" s="571"/>
      <c r="R6" s="571"/>
      <c r="S6" s="597" t="s">
        <v>68</v>
      </c>
      <c r="T6" s="570" t="s">
        <v>111</v>
      </c>
      <c r="U6" s="571"/>
      <c r="V6" s="571"/>
      <c r="W6" s="571"/>
      <c r="X6" s="571"/>
      <c r="Y6" s="600" t="s">
        <v>66</v>
      </c>
    </row>
    <row r="7" spans="1:25" s="227" customFormat="1" ht="26.25" customHeight="1">
      <c r="A7" s="521"/>
      <c r="B7" s="593" t="s">
        <v>25</v>
      </c>
      <c r="C7" s="592"/>
      <c r="D7" s="591" t="s">
        <v>24</v>
      </c>
      <c r="E7" s="613"/>
      <c r="F7" s="583" t="s">
        <v>20</v>
      </c>
      <c r="G7" s="598"/>
      <c r="H7" s="593" t="s">
        <v>25</v>
      </c>
      <c r="I7" s="592"/>
      <c r="J7" s="591" t="s">
        <v>24</v>
      </c>
      <c r="K7" s="613"/>
      <c r="L7" s="583" t="s">
        <v>20</v>
      </c>
      <c r="M7" s="595"/>
      <c r="N7" s="593" t="s">
        <v>25</v>
      </c>
      <c r="O7" s="592"/>
      <c r="P7" s="591" t="s">
        <v>24</v>
      </c>
      <c r="Q7" s="613"/>
      <c r="R7" s="583" t="s">
        <v>20</v>
      </c>
      <c r="S7" s="598"/>
      <c r="T7" s="593" t="s">
        <v>25</v>
      </c>
      <c r="U7" s="592"/>
      <c r="V7" s="591" t="s">
        <v>24</v>
      </c>
      <c r="W7" s="613"/>
      <c r="X7" s="583" t="s">
        <v>20</v>
      </c>
      <c r="Y7" s="601"/>
    </row>
    <row r="8" spans="1:25" s="323" customFormat="1" ht="15" thickBot="1">
      <c r="A8" s="522"/>
      <c r="B8" s="326" t="s">
        <v>36</v>
      </c>
      <c r="C8" s="324" t="s">
        <v>35</v>
      </c>
      <c r="D8" s="325" t="s">
        <v>36</v>
      </c>
      <c r="E8" s="367" t="s">
        <v>35</v>
      </c>
      <c r="F8" s="584"/>
      <c r="G8" s="599"/>
      <c r="H8" s="326" t="s">
        <v>36</v>
      </c>
      <c r="I8" s="324" t="s">
        <v>35</v>
      </c>
      <c r="J8" s="325" t="s">
        <v>36</v>
      </c>
      <c r="K8" s="367" t="s">
        <v>35</v>
      </c>
      <c r="L8" s="584"/>
      <c r="M8" s="596"/>
      <c r="N8" s="326" t="s">
        <v>36</v>
      </c>
      <c r="O8" s="324" t="s">
        <v>35</v>
      </c>
      <c r="P8" s="325" t="s">
        <v>36</v>
      </c>
      <c r="Q8" s="367" t="s">
        <v>35</v>
      </c>
      <c r="R8" s="584"/>
      <c r="S8" s="599"/>
      <c r="T8" s="326" t="s">
        <v>36</v>
      </c>
      <c r="U8" s="324" t="s">
        <v>35</v>
      </c>
      <c r="V8" s="325" t="s">
        <v>36</v>
      </c>
      <c r="W8" s="367" t="s">
        <v>35</v>
      </c>
      <c r="X8" s="584"/>
      <c r="Y8" s="602"/>
    </row>
    <row r="9" spans="1:25" s="216" customFormat="1" ht="18" customHeight="1" thickBot="1" thickTop="1">
      <c r="A9" s="366" t="s">
        <v>27</v>
      </c>
      <c r="B9" s="364">
        <f>B10+B14+B24+B32+B38+B43</f>
        <v>23014.382</v>
      </c>
      <c r="C9" s="363">
        <f>C10+C14+C24+C32+C38+C43</f>
        <v>14748.974</v>
      </c>
      <c r="D9" s="361">
        <f>D10+D14+D24+D32+D38+D43</f>
        <v>4359.539</v>
      </c>
      <c r="E9" s="362">
        <f>E10+E14+E24+E32+E38+E43</f>
        <v>2379.6259999999997</v>
      </c>
      <c r="F9" s="361">
        <f aca="true" t="shared" si="0" ref="F9:F43">SUM(B9:E9)</f>
        <v>44502.52099999999</v>
      </c>
      <c r="G9" s="365">
        <f aca="true" t="shared" si="1" ref="G9:G43">F9/$F$9</f>
        <v>1</v>
      </c>
      <c r="H9" s="364">
        <f>H10+H14+H24+H32+H38+H43</f>
        <v>27202.81299999999</v>
      </c>
      <c r="I9" s="363">
        <f>I10+I14+I24+I32+I38+I43</f>
        <v>14730.410999999998</v>
      </c>
      <c r="J9" s="361">
        <f>J10+J14+J24+J32+J38+J43</f>
        <v>1365.797</v>
      </c>
      <c r="K9" s="362">
        <f>K10+K14+K24+K32+K38+K43</f>
        <v>764.295</v>
      </c>
      <c r="L9" s="361">
        <f aca="true" t="shared" si="2" ref="L9:L43">SUM(H9:K9)</f>
        <v>44063.315999999984</v>
      </c>
      <c r="M9" s="360">
        <f aca="true" t="shared" si="3" ref="M9:M20">IF(ISERROR(F9/L9-1),"         /0",(F9/L9-1))</f>
        <v>0.009967588458390297</v>
      </c>
      <c r="N9" s="364">
        <f>N10+N14+N24+N32+N38+N43</f>
        <v>23014.382</v>
      </c>
      <c r="O9" s="363">
        <f>O10+O14+O24+O32+O38+O43</f>
        <v>14748.974</v>
      </c>
      <c r="P9" s="361">
        <f>P10+P14+P24+P32+P38+P43</f>
        <v>4359.539</v>
      </c>
      <c r="Q9" s="362">
        <f>Q10+Q14+Q24+Q32+Q38+Q43</f>
        <v>2379.6259999999997</v>
      </c>
      <c r="R9" s="361">
        <f aca="true" t="shared" si="4" ref="R9:R43">SUM(N9:Q9)</f>
        <v>44502.52099999999</v>
      </c>
      <c r="S9" s="365">
        <f aca="true" t="shared" si="5" ref="S9:S43">R9/$R$9</f>
        <v>1</v>
      </c>
      <c r="T9" s="364">
        <f>T10+T14+T24+T32+T38+T43</f>
        <v>27202.81299999999</v>
      </c>
      <c r="U9" s="363">
        <f>U10+U14+U24+U32+U38+U43</f>
        <v>14730.410999999998</v>
      </c>
      <c r="V9" s="361">
        <f>V10+V14+V24+V32+V38+V43</f>
        <v>1365.797</v>
      </c>
      <c r="W9" s="362">
        <f>W10+W14+W24+W32+W38+W43</f>
        <v>764.295</v>
      </c>
      <c r="X9" s="361">
        <f aca="true" t="shared" si="6" ref="X9:X43">SUM(T9:W9)</f>
        <v>44063.315999999984</v>
      </c>
      <c r="Y9" s="360">
        <f>IF(ISERROR(R9/X9-1),"         /0",(R9/X9-1))</f>
        <v>0.009967588458390297</v>
      </c>
    </row>
    <row r="10" spans="1:25" s="335" customFormat="1" ht="18.75" customHeight="1">
      <c r="A10" s="342" t="s">
        <v>249</v>
      </c>
      <c r="B10" s="339">
        <f>SUM(B11:B13)</f>
        <v>15178.855000000001</v>
      </c>
      <c r="C10" s="338">
        <f>SUM(C11:C13)</f>
        <v>6947.22</v>
      </c>
      <c r="D10" s="337">
        <f>SUM(D11:D13)</f>
        <v>4114.116</v>
      </c>
      <c r="E10" s="357">
        <f>SUM(E11:E13)</f>
        <v>2039.697</v>
      </c>
      <c r="F10" s="337">
        <f t="shared" si="0"/>
        <v>28279.888</v>
      </c>
      <c r="G10" s="340">
        <f t="shared" si="1"/>
        <v>0.635467100841321</v>
      </c>
      <c r="H10" s="339">
        <f>SUM(H11:H13)</f>
        <v>20162.506999999994</v>
      </c>
      <c r="I10" s="338">
        <f>SUM(I11:I13)</f>
        <v>7772.1179999999995</v>
      </c>
      <c r="J10" s="337">
        <f>SUM(J11:J13)</f>
        <v>1176.983</v>
      </c>
      <c r="K10" s="357">
        <f>SUM(K11:K13)</f>
        <v>556.5450000000001</v>
      </c>
      <c r="L10" s="337">
        <f t="shared" si="2"/>
        <v>29668.15299999999</v>
      </c>
      <c r="M10" s="341">
        <f t="shared" si="3"/>
        <v>-0.04679310505106238</v>
      </c>
      <c r="N10" s="339">
        <f>SUM(N11:N13)</f>
        <v>15178.855000000001</v>
      </c>
      <c r="O10" s="338">
        <f>SUM(O11:O13)</f>
        <v>6947.22</v>
      </c>
      <c r="P10" s="337">
        <f>SUM(P11:P13)</f>
        <v>4114.116</v>
      </c>
      <c r="Q10" s="357">
        <f>SUM(Q11:Q13)</f>
        <v>2039.697</v>
      </c>
      <c r="R10" s="337">
        <f t="shared" si="4"/>
        <v>28279.888</v>
      </c>
      <c r="S10" s="340">
        <f t="shared" si="5"/>
        <v>0.635467100841321</v>
      </c>
      <c r="T10" s="339">
        <f>SUM(T11:T13)</f>
        <v>20162.506999999994</v>
      </c>
      <c r="U10" s="338">
        <f>SUM(U11:U13)</f>
        <v>7772.1179999999995</v>
      </c>
      <c r="V10" s="337">
        <f>SUM(V11:V13)</f>
        <v>1176.983</v>
      </c>
      <c r="W10" s="357">
        <f>SUM(W11:W13)</f>
        <v>556.5450000000001</v>
      </c>
      <c r="X10" s="337">
        <f t="shared" si="6"/>
        <v>29668.15299999999</v>
      </c>
      <c r="Y10" s="336">
        <f aca="true" t="shared" si="7" ref="Y10:Y43">IF(ISERROR(R10/X10-1),"         /0",IF(R10/X10&gt;5,"  *  ",(R10/X10-1)))</f>
        <v>-0.04679310505106238</v>
      </c>
    </row>
    <row r="11" spans="1:25" ht="18.75" customHeight="1">
      <c r="A11" s="291" t="s">
        <v>275</v>
      </c>
      <c r="B11" s="289">
        <v>15016.515000000001</v>
      </c>
      <c r="C11" s="286">
        <v>6616.016</v>
      </c>
      <c r="D11" s="285">
        <v>4114.116</v>
      </c>
      <c r="E11" s="359">
        <v>2039.697</v>
      </c>
      <c r="F11" s="285">
        <f t="shared" si="0"/>
        <v>27786.344000000005</v>
      </c>
      <c r="G11" s="288">
        <f t="shared" si="1"/>
        <v>0.6243768527180743</v>
      </c>
      <c r="H11" s="289">
        <v>20006.332999999995</v>
      </c>
      <c r="I11" s="286">
        <v>7701.543</v>
      </c>
      <c r="J11" s="285">
        <v>1176.943</v>
      </c>
      <c r="K11" s="359">
        <v>556.5450000000001</v>
      </c>
      <c r="L11" s="285">
        <f t="shared" si="2"/>
        <v>29441.363999999994</v>
      </c>
      <c r="M11" s="290">
        <f t="shared" si="3"/>
        <v>-0.056214107471379005</v>
      </c>
      <c r="N11" s="289">
        <v>15016.515000000001</v>
      </c>
      <c r="O11" s="286">
        <v>6616.016</v>
      </c>
      <c r="P11" s="285">
        <v>4114.116</v>
      </c>
      <c r="Q11" s="359">
        <v>2039.697</v>
      </c>
      <c r="R11" s="285">
        <f t="shared" si="4"/>
        <v>27786.344000000005</v>
      </c>
      <c r="S11" s="288">
        <f t="shared" si="5"/>
        <v>0.6243768527180743</v>
      </c>
      <c r="T11" s="289">
        <v>20006.332999999995</v>
      </c>
      <c r="U11" s="286">
        <v>7701.543</v>
      </c>
      <c r="V11" s="285">
        <v>1176.943</v>
      </c>
      <c r="W11" s="359">
        <v>556.5450000000001</v>
      </c>
      <c r="X11" s="285">
        <f t="shared" si="6"/>
        <v>29441.363999999994</v>
      </c>
      <c r="Y11" s="284">
        <f t="shared" si="7"/>
        <v>-0.056214107471379005</v>
      </c>
    </row>
    <row r="12" spans="1:25" ht="18.75" customHeight="1">
      <c r="A12" s="291" t="s">
        <v>273</v>
      </c>
      <c r="B12" s="289">
        <v>73.597</v>
      </c>
      <c r="C12" s="286">
        <v>271.073</v>
      </c>
      <c r="D12" s="285"/>
      <c r="E12" s="359"/>
      <c r="F12" s="285">
        <f t="shared" si="0"/>
        <v>344.66999999999996</v>
      </c>
      <c r="G12" s="288">
        <f t="shared" si="1"/>
        <v>0.007744954493701604</v>
      </c>
      <c r="H12" s="289">
        <v>74.30499999999999</v>
      </c>
      <c r="I12" s="286">
        <v>32.507000000000005</v>
      </c>
      <c r="J12" s="285">
        <v>0.04</v>
      </c>
      <c r="K12" s="359">
        <v>0</v>
      </c>
      <c r="L12" s="285">
        <f t="shared" si="2"/>
        <v>106.852</v>
      </c>
      <c r="M12" s="290">
        <f t="shared" si="3"/>
        <v>2.225676636843484</v>
      </c>
      <c r="N12" s="289">
        <v>73.597</v>
      </c>
      <c r="O12" s="286">
        <v>271.073</v>
      </c>
      <c r="P12" s="285"/>
      <c r="Q12" s="359"/>
      <c r="R12" s="285">
        <f t="shared" si="4"/>
        <v>344.66999999999996</v>
      </c>
      <c r="S12" s="288">
        <f t="shared" si="5"/>
        <v>0.007744954493701604</v>
      </c>
      <c r="T12" s="289">
        <v>74.30499999999999</v>
      </c>
      <c r="U12" s="286">
        <v>32.507000000000005</v>
      </c>
      <c r="V12" s="285">
        <v>0.04</v>
      </c>
      <c r="W12" s="359">
        <v>0</v>
      </c>
      <c r="X12" s="285">
        <f t="shared" si="6"/>
        <v>106.852</v>
      </c>
      <c r="Y12" s="284">
        <f t="shared" si="7"/>
        <v>2.225676636843484</v>
      </c>
    </row>
    <row r="13" spans="1:25" ht="18.75" customHeight="1" thickBot="1">
      <c r="A13" s="314" t="s">
        <v>274</v>
      </c>
      <c r="B13" s="311">
        <v>88.743</v>
      </c>
      <c r="C13" s="310">
        <v>60.131</v>
      </c>
      <c r="D13" s="309"/>
      <c r="E13" s="358"/>
      <c r="F13" s="309">
        <f t="shared" si="0"/>
        <v>148.874</v>
      </c>
      <c r="G13" s="312">
        <f t="shared" si="1"/>
        <v>0.003345293629545167</v>
      </c>
      <c r="H13" s="311">
        <v>81.86900000000001</v>
      </c>
      <c r="I13" s="310">
        <v>38.068</v>
      </c>
      <c r="J13" s="309"/>
      <c r="K13" s="358"/>
      <c r="L13" s="309">
        <f t="shared" si="2"/>
        <v>119.93700000000001</v>
      </c>
      <c r="M13" s="313">
        <f t="shared" si="3"/>
        <v>0.24126833254125057</v>
      </c>
      <c r="N13" s="311">
        <v>88.743</v>
      </c>
      <c r="O13" s="310">
        <v>60.131</v>
      </c>
      <c r="P13" s="309"/>
      <c r="Q13" s="358"/>
      <c r="R13" s="309">
        <f t="shared" si="4"/>
        <v>148.874</v>
      </c>
      <c r="S13" s="312">
        <f t="shared" si="5"/>
        <v>0.003345293629545167</v>
      </c>
      <c r="T13" s="311">
        <v>81.86900000000001</v>
      </c>
      <c r="U13" s="310">
        <v>38.068</v>
      </c>
      <c r="V13" s="309"/>
      <c r="W13" s="358"/>
      <c r="X13" s="309">
        <f t="shared" si="6"/>
        <v>119.93700000000001</v>
      </c>
      <c r="Y13" s="308">
        <f t="shared" si="7"/>
        <v>0.24126833254125057</v>
      </c>
    </row>
    <row r="14" spans="1:25" s="335" customFormat="1" ht="18.75" customHeight="1">
      <c r="A14" s="342" t="s">
        <v>232</v>
      </c>
      <c r="B14" s="339">
        <f>SUM(B15:B23)</f>
        <v>2184.101</v>
      </c>
      <c r="C14" s="338">
        <f>SUM(C15:C23)</f>
        <v>4789.154</v>
      </c>
      <c r="D14" s="337">
        <f>SUM(D15:D23)</f>
        <v>11.147</v>
      </c>
      <c r="E14" s="357">
        <f>SUM(E15:E23)</f>
        <v>322.60299999999995</v>
      </c>
      <c r="F14" s="337">
        <f t="shared" si="0"/>
        <v>7307.005000000001</v>
      </c>
      <c r="G14" s="340">
        <f t="shared" si="1"/>
        <v>0.16419305773711115</v>
      </c>
      <c r="H14" s="339">
        <f>SUM(H15:H23)</f>
        <v>1776.3329999999999</v>
      </c>
      <c r="I14" s="338">
        <f>SUM(I15:I23)</f>
        <v>4630.001</v>
      </c>
      <c r="J14" s="337">
        <f>SUM(J15:J23)</f>
        <v>84.144</v>
      </c>
      <c r="K14" s="357">
        <f>SUM(K15:K23)</f>
        <v>206.184</v>
      </c>
      <c r="L14" s="337">
        <f t="shared" si="2"/>
        <v>6696.662</v>
      </c>
      <c r="M14" s="341">
        <f t="shared" si="3"/>
        <v>0.0911413775997656</v>
      </c>
      <c r="N14" s="339">
        <f>SUM(N15:N23)</f>
        <v>2184.101</v>
      </c>
      <c r="O14" s="338">
        <f>SUM(O15:O23)</f>
        <v>4789.154</v>
      </c>
      <c r="P14" s="337">
        <f>SUM(P15:P23)</f>
        <v>11.147</v>
      </c>
      <c r="Q14" s="357">
        <f>SUM(Q15:Q23)</f>
        <v>322.60299999999995</v>
      </c>
      <c r="R14" s="337">
        <f t="shared" si="4"/>
        <v>7307.005000000001</v>
      </c>
      <c r="S14" s="340">
        <f t="shared" si="5"/>
        <v>0.16419305773711115</v>
      </c>
      <c r="T14" s="339">
        <f>SUM(T15:T23)</f>
        <v>1776.3329999999999</v>
      </c>
      <c r="U14" s="338">
        <f>SUM(U15:U23)</f>
        <v>4630.001</v>
      </c>
      <c r="V14" s="337">
        <f>SUM(V15:V23)</f>
        <v>84.144</v>
      </c>
      <c r="W14" s="357">
        <f>SUM(W15:W23)</f>
        <v>206.184</v>
      </c>
      <c r="X14" s="337">
        <f t="shared" si="6"/>
        <v>6696.662</v>
      </c>
      <c r="Y14" s="336">
        <f t="shared" si="7"/>
        <v>0.0911413775997656</v>
      </c>
    </row>
    <row r="15" spans="1:25" ht="18.75" customHeight="1">
      <c r="A15" s="306" t="s">
        <v>272</v>
      </c>
      <c r="B15" s="303">
        <v>764.2510000000001</v>
      </c>
      <c r="C15" s="301">
        <v>2252.684</v>
      </c>
      <c r="D15" s="302">
        <v>0</v>
      </c>
      <c r="E15" s="356">
        <v>0</v>
      </c>
      <c r="F15" s="302">
        <f t="shared" si="0"/>
        <v>3016.9350000000004</v>
      </c>
      <c r="G15" s="304">
        <f t="shared" si="1"/>
        <v>0.06779245157819264</v>
      </c>
      <c r="H15" s="303">
        <v>466.07099999999997</v>
      </c>
      <c r="I15" s="301">
        <v>2425.189</v>
      </c>
      <c r="J15" s="302">
        <v>84.144</v>
      </c>
      <c r="K15" s="301">
        <v>129.576</v>
      </c>
      <c r="L15" s="302">
        <f t="shared" si="2"/>
        <v>3104.9799999999996</v>
      </c>
      <c r="M15" s="305">
        <f t="shared" si="3"/>
        <v>-0.028356060264478122</v>
      </c>
      <c r="N15" s="303">
        <v>764.2510000000001</v>
      </c>
      <c r="O15" s="301">
        <v>2252.684</v>
      </c>
      <c r="P15" s="302">
        <v>0</v>
      </c>
      <c r="Q15" s="301">
        <v>0</v>
      </c>
      <c r="R15" s="302">
        <f t="shared" si="4"/>
        <v>3016.9350000000004</v>
      </c>
      <c r="S15" s="304">
        <f t="shared" si="5"/>
        <v>0.06779245157819264</v>
      </c>
      <c r="T15" s="307">
        <v>466.07099999999997</v>
      </c>
      <c r="U15" s="301">
        <v>2425.189</v>
      </c>
      <c r="V15" s="302">
        <v>84.144</v>
      </c>
      <c r="W15" s="356">
        <v>129.576</v>
      </c>
      <c r="X15" s="302">
        <f t="shared" si="6"/>
        <v>3104.9799999999996</v>
      </c>
      <c r="Y15" s="300">
        <f t="shared" si="7"/>
        <v>-0.028356060264478122</v>
      </c>
    </row>
    <row r="16" spans="1:25" ht="18.75" customHeight="1">
      <c r="A16" s="306" t="s">
        <v>270</v>
      </c>
      <c r="B16" s="303">
        <v>254.474</v>
      </c>
      <c r="C16" s="301">
        <v>1032.0149999999999</v>
      </c>
      <c r="D16" s="302"/>
      <c r="E16" s="356">
        <v>196.152</v>
      </c>
      <c r="F16" s="302">
        <f t="shared" si="0"/>
        <v>1482.6409999999998</v>
      </c>
      <c r="G16" s="304">
        <f t="shared" si="1"/>
        <v>0.03331588787970012</v>
      </c>
      <c r="H16" s="303">
        <v>205.83999999999997</v>
      </c>
      <c r="I16" s="301">
        <v>727.496</v>
      </c>
      <c r="J16" s="302"/>
      <c r="K16" s="301">
        <v>26.296</v>
      </c>
      <c r="L16" s="302">
        <f t="shared" si="2"/>
        <v>959.6320000000001</v>
      </c>
      <c r="M16" s="305">
        <f t="shared" si="3"/>
        <v>0.545009962152158</v>
      </c>
      <c r="N16" s="303">
        <v>254.474</v>
      </c>
      <c r="O16" s="301">
        <v>1032.0149999999999</v>
      </c>
      <c r="P16" s="302"/>
      <c r="Q16" s="301">
        <v>196.152</v>
      </c>
      <c r="R16" s="302">
        <f t="shared" si="4"/>
        <v>1482.6409999999998</v>
      </c>
      <c r="S16" s="304">
        <f t="shared" si="5"/>
        <v>0.03331588787970012</v>
      </c>
      <c r="T16" s="307">
        <v>205.83999999999997</v>
      </c>
      <c r="U16" s="301">
        <v>727.496</v>
      </c>
      <c r="V16" s="302"/>
      <c r="W16" s="301">
        <v>26.296</v>
      </c>
      <c r="X16" s="302">
        <f t="shared" si="6"/>
        <v>959.6320000000001</v>
      </c>
      <c r="Y16" s="300">
        <f t="shared" si="7"/>
        <v>0.545009962152158</v>
      </c>
    </row>
    <row r="17" spans="1:25" ht="18.75" customHeight="1">
      <c r="A17" s="306" t="s">
        <v>271</v>
      </c>
      <c r="B17" s="303">
        <v>510.948</v>
      </c>
      <c r="C17" s="301">
        <v>585.7499999999999</v>
      </c>
      <c r="D17" s="302"/>
      <c r="E17" s="356">
        <v>19.482</v>
      </c>
      <c r="F17" s="302">
        <f t="shared" si="0"/>
        <v>1116.1799999999998</v>
      </c>
      <c r="G17" s="304">
        <f t="shared" si="1"/>
        <v>0.025081275732671413</v>
      </c>
      <c r="H17" s="303">
        <v>550.7260000000001</v>
      </c>
      <c r="I17" s="301">
        <v>815.787</v>
      </c>
      <c r="J17" s="302"/>
      <c r="K17" s="301"/>
      <c r="L17" s="302">
        <f t="shared" si="2"/>
        <v>1366.5130000000001</v>
      </c>
      <c r="M17" s="305">
        <f t="shared" si="3"/>
        <v>-0.18319108563182374</v>
      </c>
      <c r="N17" s="303">
        <v>510.948</v>
      </c>
      <c r="O17" s="301">
        <v>585.7499999999999</v>
      </c>
      <c r="P17" s="302"/>
      <c r="Q17" s="301">
        <v>19.482</v>
      </c>
      <c r="R17" s="302">
        <f t="shared" si="4"/>
        <v>1116.1799999999998</v>
      </c>
      <c r="S17" s="304">
        <f t="shared" si="5"/>
        <v>0.025081275732671413</v>
      </c>
      <c r="T17" s="307">
        <v>550.7260000000001</v>
      </c>
      <c r="U17" s="301">
        <v>815.787</v>
      </c>
      <c r="V17" s="302"/>
      <c r="W17" s="301"/>
      <c r="X17" s="302">
        <f t="shared" si="6"/>
        <v>1366.5130000000001</v>
      </c>
      <c r="Y17" s="300">
        <f t="shared" si="7"/>
        <v>-0.18319108563182374</v>
      </c>
    </row>
    <row r="18" spans="1:25" ht="18.75" customHeight="1">
      <c r="A18" s="306" t="s">
        <v>268</v>
      </c>
      <c r="B18" s="303">
        <v>144.51999999999998</v>
      </c>
      <c r="C18" s="301">
        <v>512.8810000000001</v>
      </c>
      <c r="D18" s="302">
        <v>11.084</v>
      </c>
      <c r="E18" s="356">
        <v>80.103</v>
      </c>
      <c r="F18" s="302">
        <f t="shared" si="0"/>
        <v>748.588</v>
      </c>
      <c r="G18" s="304">
        <f t="shared" si="1"/>
        <v>0.016821249295068025</v>
      </c>
      <c r="H18" s="303">
        <v>93.08</v>
      </c>
      <c r="I18" s="301">
        <v>301.52799999999996</v>
      </c>
      <c r="J18" s="302"/>
      <c r="K18" s="301"/>
      <c r="L18" s="302">
        <f t="shared" si="2"/>
        <v>394.60799999999995</v>
      </c>
      <c r="M18" s="305">
        <f t="shared" si="3"/>
        <v>0.8970421278838747</v>
      </c>
      <c r="N18" s="303">
        <v>144.51999999999998</v>
      </c>
      <c r="O18" s="301">
        <v>512.8810000000001</v>
      </c>
      <c r="P18" s="302">
        <v>11.084</v>
      </c>
      <c r="Q18" s="301">
        <v>80.103</v>
      </c>
      <c r="R18" s="302">
        <f t="shared" si="4"/>
        <v>748.588</v>
      </c>
      <c r="S18" s="304">
        <f t="shared" si="5"/>
        <v>0.016821249295068025</v>
      </c>
      <c r="T18" s="307">
        <v>93.08</v>
      </c>
      <c r="U18" s="301">
        <v>301.52799999999996</v>
      </c>
      <c r="V18" s="302"/>
      <c r="W18" s="301"/>
      <c r="X18" s="302">
        <f t="shared" si="6"/>
        <v>394.60799999999995</v>
      </c>
      <c r="Y18" s="300">
        <f t="shared" si="7"/>
        <v>0.8970421278838747</v>
      </c>
    </row>
    <row r="19" spans="1:25" ht="18.75" customHeight="1">
      <c r="A19" s="306" t="s">
        <v>267</v>
      </c>
      <c r="B19" s="303">
        <v>133.463</v>
      </c>
      <c r="C19" s="301">
        <v>256.60799999999995</v>
      </c>
      <c r="D19" s="302"/>
      <c r="E19" s="301"/>
      <c r="F19" s="302">
        <f t="shared" si="0"/>
        <v>390.0709999999999</v>
      </c>
      <c r="G19" s="304">
        <f t="shared" si="1"/>
        <v>0.00876514388926416</v>
      </c>
      <c r="H19" s="303">
        <v>178.41500000000002</v>
      </c>
      <c r="I19" s="301">
        <v>287.144</v>
      </c>
      <c r="J19" s="302"/>
      <c r="K19" s="301">
        <v>44.614</v>
      </c>
      <c r="L19" s="302">
        <f t="shared" si="2"/>
        <v>510.173</v>
      </c>
      <c r="M19" s="305">
        <f t="shared" si="3"/>
        <v>-0.23541426143680688</v>
      </c>
      <c r="N19" s="303">
        <v>133.463</v>
      </c>
      <c r="O19" s="301">
        <v>256.60799999999995</v>
      </c>
      <c r="P19" s="302"/>
      <c r="Q19" s="301"/>
      <c r="R19" s="302">
        <f t="shared" si="4"/>
        <v>390.0709999999999</v>
      </c>
      <c r="S19" s="304">
        <f t="shared" si="5"/>
        <v>0.00876514388926416</v>
      </c>
      <c r="T19" s="307">
        <v>178.41500000000002</v>
      </c>
      <c r="U19" s="301">
        <v>287.144</v>
      </c>
      <c r="V19" s="302"/>
      <c r="W19" s="301">
        <v>44.614</v>
      </c>
      <c r="X19" s="302">
        <f t="shared" si="6"/>
        <v>510.173</v>
      </c>
      <c r="Y19" s="300">
        <f t="shared" si="7"/>
        <v>-0.23541426143680688</v>
      </c>
    </row>
    <row r="20" spans="1:25" ht="18.75" customHeight="1">
      <c r="A20" s="306" t="s">
        <v>269</v>
      </c>
      <c r="B20" s="303">
        <v>236.385</v>
      </c>
      <c r="C20" s="301">
        <v>18.404000000000003</v>
      </c>
      <c r="D20" s="302">
        <v>0</v>
      </c>
      <c r="E20" s="301">
        <v>26.777</v>
      </c>
      <c r="F20" s="302">
        <f t="shared" si="0"/>
        <v>281.566</v>
      </c>
      <c r="G20" s="304">
        <f t="shared" si="1"/>
        <v>0.006326967409329463</v>
      </c>
      <c r="H20" s="303">
        <v>265.522</v>
      </c>
      <c r="I20" s="301">
        <v>71.07000000000001</v>
      </c>
      <c r="J20" s="302"/>
      <c r="K20" s="301">
        <v>5.698</v>
      </c>
      <c r="L20" s="302">
        <f t="shared" si="2"/>
        <v>342.28999999999996</v>
      </c>
      <c r="M20" s="305">
        <f t="shared" si="3"/>
        <v>-0.17740512430979583</v>
      </c>
      <c r="N20" s="303">
        <v>236.385</v>
      </c>
      <c r="O20" s="301">
        <v>18.404000000000003</v>
      </c>
      <c r="P20" s="302">
        <v>0</v>
      </c>
      <c r="Q20" s="301">
        <v>26.777</v>
      </c>
      <c r="R20" s="302">
        <f t="shared" si="4"/>
        <v>281.566</v>
      </c>
      <c r="S20" s="304">
        <f t="shared" si="5"/>
        <v>0.006326967409329463</v>
      </c>
      <c r="T20" s="307">
        <v>265.522</v>
      </c>
      <c r="U20" s="301">
        <v>71.07000000000001</v>
      </c>
      <c r="V20" s="302"/>
      <c r="W20" s="301">
        <v>5.698</v>
      </c>
      <c r="X20" s="302">
        <f t="shared" si="6"/>
        <v>342.28999999999996</v>
      </c>
      <c r="Y20" s="300">
        <f t="shared" si="7"/>
        <v>-0.17740512430979583</v>
      </c>
    </row>
    <row r="21" spans="1:25" ht="18.75" customHeight="1">
      <c r="A21" s="306" t="s">
        <v>289</v>
      </c>
      <c r="B21" s="303">
        <v>91.301</v>
      </c>
      <c r="C21" s="301">
        <v>74.843</v>
      </c>
      <c r="D21" s="302"/>
      <c r="E21" s="301"/>
      <c r="F21" s="302">
        <f t="shared" si="0"/>
        <v>166.144</v>
      </c>
      <c r="G21" s="304">
        <f t="shared" si="1"/>
        <v>0.0037333615324848684</v>
      </c>
      <c r="H21" s="303">
        <v>0.399</v>
      </c>
      <c r="I21" s="301">
        <v>0.768</v>
      </c>
      <c r="J21" s="302"/>
      <c r="K21" s="301"/>
      <c r="L21" s="302">
        <f t="shared" si="2"/>
        <v>1.167</v>
      </c>
      <c r="M21" s="305" t="s">
        <v>281</v>
      </c>
      <c r="N21" s="303">
        <v>91.301</v>
      </c>
      <c r="O21" s="301">
        <v>74.843</v>
      </c>
      <c r="P21" s="302"/>
      <c r="Q21" s="301"/>
      <c r="R21" s="302">
        <f t="shared" si="4"/>
        <v>166.144</v>
      </c>
      <c r="S21" s="304">
        <f t="shared" si="5"/>
        <v>0.0037333615324848684</v>
      </c>
      <c r="T21" s="307">
        <v>0.399</v>
      </c>
      <c r="U21" s="301">
        <v>0.768</v>
      </c>
      <c r="V21" s="302"/>
      <c r="W21" s="301"/>
      <c r="X21" s="302">
        <f t="shared" si="6"/>
        <v>1.167</v>
      </c>
      <c r="Y21" s="300" t="str">
        <f t="shared" si="7"/>
        <v>  *  </v>
      </c>
    </row>
    <row r="22" spans="1:25" ht="18.75" customHeight="1">
      <c r="A22" s="306" t="s">
        <v>288</v>
      </c>
      <c r="B22" s="303">
        <v>28.895999999999997</v>
      </c>
      <c r="C22" s="301">
        <v>55.965</v>
      </c>
      <c r="D22" s="302"/>
      <c r="E22" s="301"/>
      <c r="F22" s="302">
        <f t="shared" si="0"/>
        <v>84.861</v>
      </c>
      <c r="G22" s="304">
        <f t="shared" si="1"/>
        <v>0.0019068807360374037</v>
      </c>
      <c r="H22" s="303">
        <v>0.354</v>
      </c>
      <c r="I22" s="301">
        <v>0</v>
      </c>
      <c r="J22" s="302"/>
      <c r="K22" s="301"/>
      <c r="L22" s="302">
        <f t="shared" si="2"/>
        <v>0.354</v>
      </c>
      <c r="M22" s="305" t="s">
        <v>281</v>
      </c>
      <c r="N22" s="303">
        <v>28.895999999999997</v>
      </c>
      <c r="O22" s="301">
        <v>55.965</v>
      </c>
      <c r="P22" s="302"/>
      <c r="Q22" s="301"/>
      <c r="R22" s="302">
        <f t="shared" si="4"/>
        <v>84.861</v>
      </c>
      <c r="S22" s="304">
        <f t="shared" si="5"/>
        <v>0.0019068807360374037</v>
      </c>
      <c r="T22" s="307">
        <v>0.354</v>
      </c>
      <c r="U22" s="301">
        <v>0</v>
      </c>
      <c r="V22" s="302"/>
      <c r="W22" s="301"/>
      <c r="X22" s="302">
        <f t="shared" si="6"/>
        <v>0.354</v>
      </c>
      <c r="Y22" s="300" t="str">
        <f t="shared" si="7"/>
        <v>  *  </v>
      </c>
    </row>
    <row r="23" spans="1:25" ht="18.75" customHeight="1" thickBot="1">
      <c r="A23" s="306" t="s">
        <v>191</v>
      </c>
      <c r="B23" s="303">
        <v>19.863</v>
      </c>
      <c r="C23" s="301">
        <v>0.004</v>
      </c>
      <c r="D23" s="302">
        <v>0.063</v>
      </c>
      <c r="E23" s="301">
        <v>0.089</v>
      </c>
      <c r="F23" s="302">
        <f t="shared" si="0"/>
        <v>20.019</v>
      </c>
      <c r="G23" s="304">
        <f t="shared" si="1"/>
        <v>0.00044983968436304995</v>
      </c>
      <c r="H23" s="303">
        <v>15.926</v>
      </c>
      <c r="I23" s="301">
        <v>1.0190000000000001</v>
      </c>
      <c r="J23" s="302">
        <v>0</v>
      </c>
      <c r="K23" s="301">
        <v>0</v>
      </c>
      <c r="L23" s="302">
        <f t="shared" si="2"/>
        <v>16.945</v>
      </c>
      <c r="M23" s="305">
        <f aca="true" t="shared" si="8" ref="M23:M43">IF(ISERROR(F23/L23-1),"         /0",(F23/L23-1))</f>
        <v>0.18141044555916186</v>
      </c>
      <c r="N23" s="303">
        <v>19.863</v>
      </c>
      <c r="O23" s="301">
        <v>0.004</v>
      </c>
      <c r="P23" s="302">
        <v>0.063</v>
      </c>
      <c r="Q23" s="301">
        <v>0.089</v>
      </c>
      <c r="R23" s="302">
        <f t="shared" si="4"/>
        <v>20.019</v>
      </c>
      <c r="S23" s="304">
        <f t="shared" si="5"/>
        <v>0.00044983968436304995</v>
      </c>
      <c r="T23" s="307">
        <v>15.926</v>
      </c>
      <c r="U23" s="301">
        <v>1.0190000000000001</v>
      </c>
      <c r="V23" s="302">
        <v>0</v>
      </c>
      <c r="W23" s="301">
        <v>0</v>
      </c>
      <c r="X23" s="302">
        <f t="shared" si="6"/>
        <v>16.945</v>
      </c>
      <c r="Y23" s="300">
        <f t="shared" si="7"/>
        <v>0.18141044555916186</v>
      </c>
    </row>
    <row r="24" spans="1:25" s="335" customFormat="1" ht="18.75" customHeight="1">
      <c r="A24" s="342" t="s">
        <v>218</v>
      </c>
      <c r="B24" s="339">
        <f>SUM(B25:B31)</f>
        <v>2584.1590000000006</v>
      </c>
      <c r="C24" s="338">
        <f>SUM(C25:C31)</f>
        <v>1149.3120000000001</v>
      </c>
      <c r="D24" s="337">
        <f>SUM(D25:D31)</f>
        <v>201.549</v>
      </c>
      <c r="E24" s="338">
        <f>SUM(E25:E31)</f>
        <v>14.216</v>
      </c>
      <c r="F24" s="337">
        <f t="shared" si="0"/>
        <v>3949.2360000000003</v>
      </c>
      <c r="G24" s="340">
        <f t="shared" si="1"/>
        <v>0.08874184902918199</v>
      </c>
      <c r="H24" s="339">
        <f>SUM(H25:H31)</f>
        <v>3024.661</v>
      </c>
      <c r="I24" s="338">
        <f>SUM(I25:I31)</f>
        <v>768.7929999999999</v>
      </c>
      <c r="J24" s="337">
        <f>SUM(J25:J31)</f>
        <v>15.517</v>
      </c>
      <c r="K24" s="338">
        <f>SUM(K25:K31)</f>
        <v>0.856</v>
      </c>
      <c r="L24" s="337">
        <f t="shared" si="2"/>
        <v>3809.8269999999998</v>
      </c>
      <c r="M24" s="341">
        <f t="shared" si="8"/>
        <v>0.03659195023816064</v>
      </c>
      <c r="N24" s="339">
        <f>SUM(N25:N31)</f>
        <v>2584.1590000000006</v>
      </c>
      <c r="O24" s="338">
        <f>SUM(O25:O31)</f>
        <v>1149.3120000000001</v>
      </c>
      <c r="P24" s="337">
        <f>SUM(P25:P31)</f>
        <v>201.549</v>
      </c>
      <c r="Q24" s="338">
        <f>SUM(Q25:Q31)</f>
        <v>14.216</v>
      </c>
      <c r="R24" s="337">
        <f t="shared" si="4"/>
        <v>3949.2360000000003</v>
      </c>
      <c r="S24" s="340">
        <f t="shared" si="5"/>
        <v>0.08874184902918199</v>
      </c>
      <c r="T24" s="339">
        <f>SUM(T25:T31)</f>
        <v>3024.661</v>
      </c>
      <c r="U24" s="338">
        <f>SUM(U25:U31)</f>
        <v>768.7929999999999</v>
      </c>
      <c r="V24" s="337">
        <f>SUM(V25:V31)</f>
        <v>15.517</v>
      </c>
      <c r="W24" s="338">
        <f>SUM(W25:W31)</f>
        <v>0.856</v>
      </c>
      <c r="X24" s="337">
        <f t="shared" si="6"/>
        <v>3809.8269999999998</v>
      </c>
      <c r="Y24" s="336">
        <f t="shared" si="7"/>
        <v>0.03659195023816064</v>
      </c>
    </row>
    <row r="25" spans="1:25" ht="18.75" customHeight="1">
      <c r="A25" s="306" t="s">
        <v>287</v>
      </c>
      <c r="B25" s="303">
        <v>1588.729</v>
      </c>
      <c r="C25" s="301">
        <v>55.245</v>
      </c>
      <c r="D25" s="302"/>
      <c r="E25" s="301"/>
      <c r="F25" s="302">
        <f t="shared" si="0"/>
        <v>1643.974</v>
      </c>
      <c r="G25" s="304">
        <f t="shared" si="1"/>
        <v>0.03694114317703485</v>
      </c>
      <c r="H25" s="303">
        <v>1787.662</v>
      </c>
      <c r="I25" s="301"/>
      <c r="J25" s="302"/>
      <c r="K25" s="301"/>
      <c r="L25" s="302">
        <f t="shared" si="2"/>
        <v>1787.662</v>
      </c>
      <c r="M25" s="305">
        <f t="shared" si="8"/>
        <v>-0.08037761053263992</v>
      </c>
      <c r="N25" s="303">
        <v>1588.729</v>
      </c>
      <c r="O25" s="301">
        <v>55.245</v>
      </c>
      <c r="P25" s="302"/>
      <c r="Q25" s="301"/>
      <c r="R25" s="302">
        <f t="shared" si="4"/>
        <v>1643.974</v>
      </c>
      <c r="S25" s="304">
        <f t="shared" si="5"/>
        <v>0.03694114317703485</v>
      </c>
      <c r="T25" s="303">
        <v>1787.662</v>
      </c>
      <c r="U25" s="301"/>
      <c r="V25" s="302"/>
      <c r="W25" s="301"/>
      <c r="X25" s="285">
        <f t="shared" si="6"/>
        <v>1787.662</v>
      </c>
      <c r="Y25" s="300">
        <f t="shared" si="7"/>
        <v>-0.08037761053263992</v>
      </c>
    </row>
    <row r="26" spans="1:25" ht="18.75" customHeight="1">
      <c r="A26" s="306" t="s">
        <v>265</v>
      </c>
      <c r="B26" s="303">
        <v>483.4890000000001</v>
      </c>
      <c r="C26" s="301">
        <v>593.231</v>
      </c>
      <c r="D26" s="302"/>
      <c r="E26" s="301">
        <v>0</v>
      </c>
      <c r="F26" s="302">
        <f t="shared" si="0"/>
        <v>1076.72</v>
      </c>
      <c r="G26" s="304">
        <f t="shared" si="1"/>
        <v>0.024194584392196572</v>
      </c>
      <c r="H26" s="303">
        <v>434.8829999999999</v>
      </c>
      <c r="I26" s="301">
        <v>456.25999999999993</v>
      </c>
      <c r="J26" s="302"/>
      <c r="K26" s="301"/>
      <c r="L26" s="302">
        <f t="shared" si="2"/>
        <v>891.1429999999998</v>
      </c>
      <c r="M26" s="305">
        <f t="shared" si="8"/>
        <v>0.2082460390756593</v>
      </c>
      <c r="N26" s="303">
        <v>483.4890000000001</v>
      </c>
      <c r="O26" s="301">
        <v>593.231</v>
      </c>
      <c r="P26" s="302"/>
      <c r="Q26" s="301">
        <v>0</v>
      </c>
      <c r="R26" s="302">
        <f t="shared" si="4"/>
        <v>1076.72</v>
      </c>
      <c r="S26" s="304">
        <f t="shared" si="5"/>
        <v>0.024194584392196572</v>
      </c>
      <c r="T26" s="303">
        <v>434.8829999999999</v>
      </c>
      <c r="U26" s="301">
        <v>456.25999999999993</v>
      </c>
      <c r="V26" s="302"/>
      <c r="W26" s="301"/>
      <c r="X26" s="285">
        <f t="shared" si="6"/>
        <v>891.1429999999998</v>
      </c>
      <c r="Y26" s="300">
        <f t="shared" si="7"/>
        <v>0.2082460390756593</v>
      </c>
    </row>
    <row r="27" spans="1:25" ht="18.75" customHeight="1">
      <c r="A27" s="306" t="s">
        <v>263</v>
      </c>
      <c r="B27" s="303">
        <v>80.73</v>
      </c>
      <c r="C27" s="301">
        <v>150.052</v>
      </c>
      <c r="D27" s="302">
        <v>201.489</v>
      </c>
      <c r="E27" s="301">
        <v>14.186</v>
      </c>
      <c r="F27" s="302">
        <f t="shared" si="0"/>
        <v>446.45699999999994</v>
      </c>
      <c r="G27" s="304">
        <f t="shared" si="1"/>
        <v>0.010032173233511873</v>
      </c>
      <c r="H27" s="303">
        <v>1.9180000000000001</v>
      </c>
      <c r="I27" s="301"/>
      <c r="J27" s="302">
        <v>15.517</v>
      </c>
      <c r="K27" s="301">
        <v>0.856</v>
      </c>
      <c r="L27" s="302">
        <f t="shared" si="2"/>
        <v>18.291</v>
      </c>
      <c r="M27" s="305">
        <f t="shared" si="8"/>
        <v>23.40856158766606</v>
      </c>
      <c r="N27" s="303">
        <v>80.73</v>
      </c>
      <c r="O27" s="301">
        <v>150.052</v>
      </c>
      <c r="P27" s="302">
        <v>201.489</v>
      </c>
      <c r="Q27" s="301">
        <v>14.186</v>
      </c>
      <c r="R27" s="302">
        <f t="shared" si="4"/>
        <v>446.45699999999994</v>
      </c>
      <c r="S27" s="304">
        <f t="shared" si="5"/>
        <v>0.010032173233511873</v>
      </c>
      <c r="T27" s="303">
        <v>1.9180000000000001</v>
      </c>
      <c r="U27" s="301"/>
      <c r="V27" s="302">
        <v>15.517</v>
      </c>
      <c r="W27" s="301">
        <v>0.856</v>
      </c>
      <c r="X27" s="285">
        <f t="shared" si="6"/>
        <v>18.291</v>
      </c>
      <c r="Y27" s="300" t="str">
        <f t="shared" si="7"/>
        <v>  *  </v>
      </c>
    </row>
    <row r="28" spans="1:25" ht="18.75" customHeight="1">
      <c r="A28" s="306" t="s">
        <v>286</v>
      </c>
      <c r="B28" s="303">
        <v>215.654</v>
      </c>
      <c r="C28" s="301">
        <v>83.946</v>
      </c>
      <c r="D28" s="302"/>
      <c r="E28" s="301"/>
      <c r="F28" s="302">
        <f t="shared" si="0"/>
        <v>299.6</v>
      </c>
      <c r="G28" s="304">
        <f t="shared" si="1"/>
        <v>0.006732202879023417</v>
      </c>
      <c r="H28" s="303">
        <v>329.121</v>
      </c>
      <c r="I28" s="301">
        <v>76.419</v>
      </c>
      <c r="J28" s="302"/>
      <c r="K28" s="301"/>
      <c r="L28" s="302">
        <f t="shared" si="2"/>
        <v>405.53999999999996</v>
      </c>
      <c r="M28" s="305">
        <f t="shared" si="8"/>
        <v>-0.2612319376633623</v>
      </c>
      <c r="N28" s="303">
        <v>215.654</v>
      </c>
      <c r="O28" s="301">
        <v>83.946</v>
      </c>
      <c r="P28" s="302"/>
      <c r="Q28" s="301"/>
      <c r="R28" s="302">
        <f t="shared" si="4"/>
        <v>299.6</v>
      </c>
      <c r="S28" s="304">
        <f t="shared" si="5"/>
        <v>0.006732202879023417</v>
      </c>
      <c r="T28" s="303">
        <v>329.121</v>
      </c>
      <c r="U28" s="301">
        <v>76.419</v>
      </c>
      <c r="V28" s="302"/>
      <c r="W28" s="301"/>
      <c r="X28" s="285">
        <f t="shared" si="6"/>
        <v>405.53999999999996</v>
      </c>
      <c r="Y28" s="300">
        <f t="shared" si="7"/>
        <v>-0.2612319376633623</v>
      </c>
    </row>
    <row r="29" spans="1:25" ht="18.75" customHeight="1">
      <c r="A29" s="306" t="s">
        <v>264</v>
      </c>
      <c r="B29" s="303">
        <v>24.692999999999998</v>
      </c>
      <c r="C29" s="301">
        <v>266.838</v>
      </c>
      <c r="D29" s="302"/>
      <c r="E29" s="301"/>
      <c r="F29" s="302">
        <f t="shared" si="0"/>
        <v>291.531</v>
      </c>
      <c r="G29" s="304">
        <f t="shared" si="1"/>
        <v>0.006550887308159465</v>
      </c>
      <c r="H29" s="303">
        <v>50.375</v>
      </c>
      <c r="I29" s="301">
        <v>208.314</v>
      </c>
      <c r="J29" s="302"/>
      <c r="K29" s="301"/>
      <c r="L29" s="302">
        <f t="shared" si="2"/>
        <v>258.68899999999996</v>
      </c>
      <c r="M29" s="305">
        <f t="shared" si="8"/>
        <v>0.12695553347842403</v>
      </c>
      <c r="N29" s="303">
        <v>24.692999999999998</v>
      </c>
      <c r="O29" s="301">
        <v>266.838</v>
      </c>
      <c r="P29" s="302"/>
      <c r="Q29" s="301"/>
      <c r="R29" s="302">
        <f t="shared" si="4"/>
        <v>291.531</v>
      </c>
      <c r="S29" s="304">
        <f t="shared" si="5"/>
        <v>0.006550887308159465</v>
      </c>
      <c r="T29" s="303">
        <v>50.375</v>
      </c>
      <c r="U29" s="301">
        <v>208.314</v>
      </c>
      <c r="V29" s="302"/>
      <c r="W29" s="301"/>
      <c r="X29" s="285">
        <f t="shared" si="6"/>
        <v>258.68899999999996</v>
      </c>
      <c r="Y29" s="300">
        <f t="shared" si="7"/>
        <v>0.12695553347842403</v>
      </c>
    </row>
    <row r="30" spans="1:25" ht="18.75" customHeight="1">
      <c r="A30" s="306" t="s">
        <v>262</v>
      </c>
      <c r="B30" s="303">
        <v>185.445</v>
      </c>
      <c r="C30" s="301"/>
      <c r="D30" s="302"/>
      <c r="E30" s="301"/>
      <c r="F30" s="302">
        <f t="shared" si="0"/>
        <v>185.445</v>
      </c>
      <c r="G30" s="304">
        <f t="shared" si="1"/>
        <v>0.004167067299400859</v>
      </c>
      <c r="H30" s="303">
        <v>417.03999999999996</v>
      </c>
      <c r="I30" s="301"/>
      <c r="J30" s="302"/>
      <c r="K30" s="301"/>
      <c r="L30" s="302">
        <f t="shared" si="2"/>
        <v>417.03999999999996</v>
      </c>
      <c r="M30" s="305">
        <f t="shared" si="8"/>
        <v>-0.5553304239401495</v>
      </c>
      <c r="N30" s="303">
        <v>185.445</v>
      </c>
      <c r="O30" s="301"/>
      <c r="P30" s="302"/>
      <c r="Q30" s="301"/>
      <c r="R30" s="302">
        <f t="shared" si="4"/>
        <v>185.445</v>
      </c>
      <c r="S30" s="304">
        <f t="shared" si="5"/>
        <v>0.004167067299400859</v>
      </c>
      <c r="T30" s="303">
        <v>417.03999999999996</v>
      </c>
      <c r="U30" s="301"/>
      <c r="V30" s="302"/>
      <c r="W30" s="301"/>
      <c r="X30" s="285">
        <f t="shared" si="6"/>
        <v>417.03999999999996</v>
      </c>
      <c r="Y30" s="300">
        <f t="shared" si="7"/>
        <v>-0.5553304239401495</v>
      </c>
    </row>
    <row r="31" spans="1:25" ht="18.75" customHeight="1" thickBot="1">
      <c r="A31" s="306" t="s">
        <v>191</v>
      </c>
      <c r="B31" s="303">
        <v>5.419</v>
      </c>
      <c r="C31" s="301">
        <v>0</v>
      </c>
      <c r="D31" s="302">
        <v>0.06</v>
      </c>
      <c r="E31" s="301">
        <v>0.03</v>
      </c>
      <c r="F31" s="302">
        <f t="shared" si="0"/>
        <v>5.5089999999999995</v>
      </c>
      <c r="G31" s="304">
        <f t="shared" si="1"/>
        <v>0.0001237907398549399</v>
      </c>
      <c r="H31" s="303">
        <v>3.662</v>
      </c>
      <c r="I31" s="301">
        <v>27.8</v>
      </c>
      <c r="J31" s="302">
        <v>0</v>
      </c>
      <c r="K31" s="301">
        <v>0</v>
      </c>
      <c r="L31" s="302">
        <f t="shared" si="2"/>
        <v>31.462</v>
      </c>
      <c r="M31" s="305">
        <f t="shared" si="8"/>
        <v>-0.8248998792193758</v>
      </c>
      <c r="N31" s="303">
        <v>5.419</v>
      </c>
      <c r="O31" s="301">
        <v>0</v>
      </c>
      <c r="P31" s="302">
        <v>0.06</v>
      </c>
      <c r="Q31" s="301">
        <v>0.03</v>
      </c>
      <c r="R31" s="302">
        <f t="shared" si="4"/>
        <v>5.5089999999999995</v>
      </c>
      <c r="S31" s="304">
        <f t="shared" si="5"/>
        <v>0.0001237907398549399</v>
      </c>
      <c r="T31" s="303">
        <v>3.662</v>
      </c>
      <c r="U31" s="301">
        <v>27.8</v>
      </c>
      <c r="V31" s="302">
        <v>0</v>
      </c>
      <c r="W31" s="301">
        <v>0</v>
      </c>
      <c r="X31" s="285">
        <f t="shared" si="6"/>
        <v>31.462</v>
      </c>
      <c r="Y31" s="300">
        <f t="shared" si="7"/>
        <v>-0.8248998792193758</v>
      </c>
    </row>
    <row r="32" spans="1:25" s="335" customFormat="1" ht="18.75" customHeight="1">
      <c r="A32" s="342" t="s">
        <v>209</v>
      </c>
      <c r="B32" s="339">
        <f>SUM(B33:B37)</f>
        <v>2391.7300000000005</v>
      </c>
      <c r="C32" s="338">
        <f>SUM(C33:C37)</f>
        <v>1728.3600000000004</v>
      </c>
      <c r="D32" s="337">
        <f>SUM(D33:D37)</f>
        <v>0.563</v>
      </c>
      <c r="E32" s="338">
        <f>SUM(E33:E37)</f>
        <v>0</v>
      </c>
      <c r="F32" s="337">
        <f t="shared" si="0"/>
        <v>4120.653000000001</v>
      </c>
      <c r="G32" s="340">
        <f t="shared" si="1"/>
        <v>0.09259369823116317</v>
      </c>
      <c r="H32" s="339">
        <f>SUM(H33:H37)</f>
        <v>1530.452</v>
      </c>
      <c r="I32" s="338">
        <f>SUM(I33:I37)</f>
        <v>1192.7179999999998</v>
      </c>
      <c r="J32" s="337">
        <f>SUM(J33:J37)</f>
        <v>1.133</v>
      </c>
      <c r="K32" s="338">
        <f>SUM(K33:K37)</f>
        <v>0.155</v>
      </c>
      <c r="L32" s="337">
        <f t="shared" si="2"/>
        <v>2724.458</v>
      </c>
      <c r="M32" s="341">
        <f t="shared" si="8"/>
        <v>0.5124670668441214</v>
      </c>
      <c r="N32" s="339">
        <f>SUM(N33:N37)</f>
        <v>2391.7300000000005</v>
      </c>
      <c r="O32" s="338">
        <f>SUM(O33:O37)</f>
        <v>1728.3600000000004</v>
      </c>
      <c r="P32" s="337">
        <f>SUM(P33:P37)</f>
        <v>0.563</v>
      </c>
      <c r="Q32" s="338">
        <f>SUM(Q33:Q37)</f>
        <v>0</v>
      </c>
      <c r="R32" s="337">
        <f t="shared" si="4"/>
        <v>4120.653000000001</v>
      </c>
      <c r="S32" s="340">
        <f t="shared" si="5"/>
        <v>0.09259369823116317</v>
      </c>
      <c r="T32" s="339">
        <f>SUM(T33:T37)</f>
        <v>1530.452</v>
      </c>
      <c r="U32" s="338">
        <f>SUM(U33:U37)</f>
        <v>1192.7179999999998</v>
      </c>
      <c r="V32" s="337">
        <f>SUM(V33:V37)</f>
        <v>1.133</v>
      </c>
      <c r="W32" s="338">
        <f>SUM(W33:W37)</f>
        <v>0.155</v>
      </c>
      <c r="X32" s="337">
        <f t="shared" si="6"/>
        <v>2724.458</v>
      </c>
      <c r="Y32" s="336">
        <f t="shared" si="7"/>
        <v>0.5124670668441214</v>
      </c>
    </row>
    <row r="33" spans="1:25" s="276" customFormat="1" ht="18.75" customHeight="1">
      <c r="A33" s="291" t="s">
        <v>261</v>
      </c>
      <c r="B33" s="289">
        <v>1409.3110000000001</v>
      </c>
      <c r="C33" s="286">
        <v>944.9550000000002</v>
      </c>
      <c r="D33" s="285">
        <v>0.073</v>
      </c>
      <c r="E33" s="286">
        <v>0</v>
      </c>
      <c r="F33" s="285">
        <f t="shared" si="0"/>
        <v>2354.3390000000004</v>
      </c>
      <c r="G33" s="288">
        <f t="shared" si="1"/>
        <v>0.052903497309736695</v>
      </c>
      <c r="H33" s="289">
        <v>1019.261</v>
      </c>
      <c r="I33" s="286">
        <v>820.7839999999999</v>
      </c>
      <c r="J33" s="285">
        <v>0.094</v>
      </c>
      <c r="K33" s="286">
        <v>0</v>
      </c>
      <c r="L33" s="285">
        <f t="shared" si="2"/>
        <v>1840.139</v>
      </c>
      <c r="M33" s="290">
        <f t="shared" si="8"/>
        <v>0.27943541221614265</v>
      </c>
      <c r="N33" s="289">
        <v>1409.3110000000001</v>
      </c>
      <c r="O33" s="286">
        <v>944.9550000000002</v>
      </c>
      <c r="P33" s="285">
        <v>0.073</v>
      </c>
      <c r="Q33" s="286">
        <v>0</v>
      </c>
      <c r="R33" s="285">
        <f t="shared" si="4"/>
        <v>2354.3390000000004</v>
      </c>
      <c r="S33" s="288">
        <f t="shared" si="5"/>
        <v>0.052903497309736695</v>
      </c>
      <c r="T33" s="287">
        <v>1019.261</v>
      </c>
      <c r="U33" s="286">
        <v>820.7839999999999</v>
      </c>
      <c r="V33" s="285">
        <v>0.094</v>
      </c>
      <c r="W33" s="286">
        <v>0</v>
      </c>
      <c r="X33" s="285">
        <f t="shared" si="6"/>
        <v>1840.139</v>
      </c>
      <c r="Y33" s="284">
        <f t="shared" si="7"/>
        <v>0.27943541221614265</v>
      </c>
    </row>
    <row r="34" spans="1:25" s="276" customFormat="1" ht="18.75" customHeight="1">
      <c r="A34" s="291" t="s">
        <v>260</v>
      </c>
      <c r="B34" s="289">
        <v>837.155</v>
      </c>
      <c r="C34" s="286">
        <v>594.664</v>
      </c>
      <c r="D34" s="285">
        <v>0</v>
      </c>
      <c r="E34" s="286">
        <v>0</v>
      </c>
      <c r="F34" s="285">
        <f t="shared" si="0"/>
        <v>1431.819</v>
      </c>
      <c r="G34" s="288">
        <f t="shared" si="1"/>
        <v>0.03217388516034856</v>
      </c>
      <c r="H34" s="289">
        <v>376.36600000000004</v>
      </c>
      <c r="I34" s="286">
        <v>349.945</v>
      </c>
      <c r="J34" s="285">
        <v>0.16799999999999998</v>
      </c>
      <c r="K34" s="286">
        <v>0</v>
      </c>
      <c r="L34" s="285">
        <f t="shared" si="2"/>
        <v>726.479</v>
      </c>
      <c r="M34" s="290">
        <f t="shared" si="8"/>
        <v>0.9709021182993587</v>
      </c>
      <c r="N34" s="289">
        <v>837.155</v>
      </c>
      <c r="O34" s="286">
        <v>594.664</v>
      </c>
      <c r="P34" s="285">
        <v>0</v>
      </c>
      <c r="Q34" s="286">
        <v>0</v>
      </c>
      <c r="R34" s="285">
        <f t="shared" si="4"/>
        <v>1431.819</v>
      </c>
      <c r="S34" s="288">
        <f t="shared" si="5"/>
        <v>0.03217388516034856</v>
      </c>
      <c r="T34" s="287">
        <v>376.36600000000004</v>
      </c>
      <c r="U34" s="286">
        <v>349.945</v>
      </c>
      <c r="V34" s="285">
        <v>0.16799999999999998</v>
      </c>
      <c r="W34" s="286">
        <v>0</v>
      </c>
      <c r="X34" s="285">
        <f t="shared" si="6"/>
        <v>726.479</v>
      </c>
      <c r="Y34" s="284">
        <f t="shared" si="7"/>
        <v>0.9709021182993587</v>
      </c>
    </row>
    <row r="35" spans="1:25" s="276" customFormat="1" ht="18.75" customHeight="1">
      <c r="A35" s="291" t="s">
        <v>259</v>
      </c>
      <c r="B35" s="289">
        <v>101.527</v>
      </c>
      <c r="C35" s="286">
        <v>186.98700000000002</v>
      </c>
      <c r="D35" s="285">
        <v>0</v>
      </c>
      <c r="E35" s="286">
        <v>0</v>
      </c>
      <c r="F35" s="285">
        <f t="shared" si="0"/>
        <v>288.514</v>
      </c>
      <c r="G35" s="288">
        <f t="shared" si="1"/>
        <v>0.0064830933959898595</v>
      </c>
      <c r="H35" s="289">
        <v>72.806</v>
      </c>
      <c r="I35" s="286">
        <v>12.587</v>
      </c>
      <c r="J35" s="285">
        <v>0</v>
      </c>
      <c r="K35" s="286">
        <v>0</v>
      </c>
      <c r="L35" s="285">
        <f t="shared" si="2"/>
        <v>85.393</v>
      </c>
      <c r="M35" s="290">
        <f t="shared" si="8"/>
        <v>2.3786610143688596</v>
      </c>
      <c r="N35" s="289">
        <v>101.527</v>
      </c>
      <c r="O35" s="286">
        <v>186.98700000000002</v>
      </c>
      <c r="P35" s="285">
        <v>0</v>
      </c>
      <c r="Q35" s="286">
        <v>0</v>
      </c>
      <c r="R35" s="285">
        <f t="shared" si="4"/>
        <v>288.514</v>
      </c>
      <c r="S35" s="288">
        <f t="shared" si="5"/>
        <v>0.0064830933959898595</v>
      </c>
      <c r="T35" s="287">
        <v>72.806</v>
      </c>
      <c r="U35" s="286">
        <v>12.587</v>
      </c>
      <c r="V35" s="285">
        <v>0</v>
      </c>
      <c r="W35" s="286">
        <v>0</v>
      </c>
      <c r="X35" s="285">
        <f t="shared" si="6"/>
        <v>85.393</v>
      </c>
      <c r="Y35" s="284">
        <f t="shared" si="7"/>
        <v>2.3786610143688596</v>
      </c>
    </row>
    <row r="36" spans="1:25" s="276" customFormat="1" ht="18.75" customHeight="1">
      <c r="A36" s="291" t="s">
        <v>257</v>
      </c>
      <c r="B36" s="289">
        <v>18.827</v>
      </c>
      <c r="C36" s="286">
        <v>1.207</v>
      </c>
      <c r="D36" s="285"/>
      <c r="E36" s="286"/>
      <c r="F36" s="285">
        <f t="shared" si="0"/>
        <v>20.034000000000002</v>
      </c>
      <c r="G36" s="288">
        <f t="shared" si="1"/>
        <v>0.00045017674391974345</v>
      </c>
      <c r="H36" s="289">
        <v>6.513</v>
      </c>
      <c r="I36" s="286">
        <v>0.182</v>
      </c>
      <c r="J36" s="285"/>
      <c r="K36" s="286"/>
      <c r="L36" s="285">
        <f t="shared" si="2"/>
        <v>6.695</v>
      </c>
      <c r="M36" s="290">
        <f t="shared" si="8"/>
        <v>1.9923823749066472</v>
      </c>
      <c r="N36" s="289">
        <v>18.827</v>
      </c>
      <c r="O36" s="286">
        <v>1.207</v>
      </c>
      <c r="P36" s="285"/>
      <c r="Q36" s="286"/>
      <c r="R36" s="285">
        <f t="shared" si="4"/>
        <v>20.034000000000002</v>
      </c>
      <c r="S36" s="288">
        <f t="shared" si="5"/>
        <v>0.00045017674391974345</v>
      </c>
      <c r="T36" s="287">
        <v>6.513</v>
      </c>
      <c r="U36" s="286">
        <v>0.182</v>
      </c>
      <c r="V36" s="285"/>
      <c r="W36" s="286"/>
      <c r="X36" s="285">
        <f t="shared" si="6"/>
        <v>6.695</v>
      </c>
      <c r="Y36" s="284">
        <f t="shared" si="7"/>
        <v>1.9923823749066472</v>
      </c>
    </row>
    <row r="37" spans="1:25" s="276" customFormat="1" ht="18.75" customHeight="1" thickBot="1">
      <c r="A37" s="291" t="s">
        <v>191</v>
      </c>
      <c r="B37" s="289">
        <v>24.909999999999997</v>
      </c>
      <c r="C37" s="286">
        <v>0.547</v>
      </c>
      <c r="D37" s="285">
        <v>0.49</v>
      </c>
      <c r="E37" s="286">
        <v>0</v>
      </c>
      <c r="F37" s="285">
        <f t="shared" si="0"/>
        <v>25.946999999999996</v>
      </c>
      <c r="G37" s="288">
        <f t="shared" si="1"/>
        <v>0.0005830456211682929</v>
      </c>
      <c r="H37" s="289">
        <v>55.50600000000001</v>
      </c>
      <c r="I37" s="286">
        <v>9.219999999999999</v>
      </c>
      <c r="J37" s="285">
        <v>0.871</v>
      </c>
      <c r="K37" s="286">
        <v>0.155</v>
      </c>
      <c r="L37" s="285">
        <f t="shared" si="2"/>
        <v>65.752</v>
      </c>
      <c r="M37" s="290">
        <f t="shared" si="8"/>
        <v>-0.6053808249178733</v>
      </c>
      <c r="N37" s="289">
        <v>24.909999999999997</v>
      </c>
      <c r="O37" s="286">
        <v>0.547</v>
      </c>
      <c r="P37" s="285">
        <v>0.49</v>
      </c>
      <c r="Q37" s="286">
        <v>0</v>
      </c>
      <c r="R37" s="285">
        <f t="shared" si="4"/>
        <v>25.946999999999996</v>
      </c>
      <c r="S37" s="288">
        <f t="shared" si="5"/>
        <v>0.0005830456211682929</v>
      </c>
      <c r="T37" s="287">
        <v>55.50600000000001</v>
      </c>
      <c r="U37" s="286">
        <v>9.219999999999999</v>
      </c>
      <c r="V37" s="285">
        <v>0.871</v>
      </c>
      <c r="W37" s="286">
        <v>0.155</v>
      </c>
      <c r="X37" s="285">
        <f t="shared" si="6"/>
        <v>65.752</v>
      </c>
      <c r="Y37" s="284">
        <f t="shared" si="7"/>
        <v>-0.6053808249178733</v>
      </c>
    </row>
    <row r="38" spans="1:25" s="335" customFormat="1" ht="18.75" customHeight="1">
      <c r="A38" s="342" t="s">
        <v>198</v>
      </c>
      <c r="B38" s="339">
        <f>SUM(B39:B42)</f>
        <v>645.2640000000001</v>
      </c>
      <c r="C38" s="338">
        <f>SUM(C39:C42)</f>
        <v>134.92799999999997</v>
      </c>
      <c r="D38" s="337">
        <f>SUM(D39:D42)</f>
        <v>32.164</v>
      </c>
      <c r="E38" s="338">
        <f>SUM(E39:E42)</f>
        <v>3.11</v>
      </c>
      <c r="F38" s="337">
        <f t="shared" si="0"/>
        <v>815.4660000000001</v>
      </c>
      <c r="G38" s="340">
        <f t="shared" si="1"/>
        <v>0.01832404056390424</v>
      </c>
      <c r="H38" s="339">
        <f>SUM(H39:H42)</f>
        <v>675.938</v>
      </c>
      <c r="I38" s="338">
        <f>SUM(I39:I42)</f>
        <v>365.38399999999996</v>
      </c>
      <c r="J38" s="337">
        <f>SUM(J39:J42)</f>
        <v>88.02</v>
      </c>
      <c r="K38" s="338">
        <f>SUM(K39:K42)</f>
        <v>0.555</v>
      </c>
      <c r="L38" s="337">
        <f t="shared" si="2"/>
        <v>1129.897</v>
      </c>
      <c r="M38" s="341">
        <f t="shared" si="8"/>
        <v>-0.2782828877322445</v>
      </c>
      <c r="N38" s="339">
        <f>SUM(N39:N42)</f>
        <v>645.2640000000001</v>
      </c>
      <c r="O38" s="338">
        <f>SUM(O39:O42)</f>
        <v>134.92799999999997</v>
      </c>
      <c r="P38" s="337">
        <f>SUM(P39:P42)</f>
        <v>32.164</v>
      </c>
      <c r="Q38" s="338">
        <f>SUM(Q39:Q42)</f>
        <v>3.11</v>
      </c>
      <c r="R38" s="337">
        <f t="shared" si="4"/>
        <v>815.4660000000001</v>
      </c>
      <c r="S38" s="340">
        <f t="shared" si="5"/>
        <v>0.01832404056390424</v>
      </c>
      <c r="T38" s="339">
        <f>SUM(T39:T42)</f>
        <v>675.938</v>
      </c>
      <c r="U38" s="338">
        <f>SUM(U39:U42)</f>
        <v>365.38399999999996</v>
      </c>
      <c r="V38" s="337">
        <f>SUM(V39:V42)</f>
        <v>88.02</v>
      </c>
      <c r="W38" s="338">
        <f>SUM(W39:W42)</f>
        <v>0.555</v>
      </c>
      <c r="X38" s="337">
        <f t="shared" si="6"/>
        <v>1129.897</v>
      </c>
      <c r="Y38" s="336">
        <f t="shared" si="7"/>
        <v>-0.2782828877322445</v>
      </c>
    </row>
    <row r="39" spans="1:25" ht="18.75" customHeight="1">
      <c r="A39" s="291" t="s">
        <v>254</v>
      </c>
      <c r="B39" s="289">
        <v>518.635</v>
      </c>
      <c r="C39" s="286">
        <v>100.80099999999999</v>
      </c>
      <c r="D39" s="285">
        <v>0.159</v>
      </c>
      <c r="E39" s="286">
        <v>0</v>
      </c>
      <c r="F39" s="285">
        <f t="shared" si="0"/>
        <v>619.5949999999999</v>
      </c>
      <c r="G39" s="288">
        <f t="shared" si="1"/>
        <v>0.01392269440196433</v>
      </c>
      <c r="H39" s="289">
        <v>557.196</v>
      </c>
      <c r="I39" s="286">
        <v>365.33799999999997</v>
      </c>
      <c r="J39" s="285">
        <v>0</v>
      </c>
      <c r="K39" s="286">
        <v>0</v>
      </c>
      <c r="L39" s="285">
        <f t="shared" si="2"/>
        <v>922.534</v>
      </c>
      <c r="M39" s="290">
        <f t="shared" si="8"/>
        <v>-0.3283770571057545</v>
      </c>
      <c r="N39" s="289">
        <v>518.635</v>
      </c>
      <c r="O39" s="286">
        <v>100.80099999999999</v>
      </c>
      <c r="P39" s="285">
        <v>0.159</v>
      </c>
      <c r="Q39" s="286">
        <v>0</v>
      </c>
      <c r="R39" s="285">
        <f t="shared" si="4"/>
        <v>619.5949999999999</v>
      </c>
      <c r="S39" s="288">
        <f t="shared" si="5"/>
        <v>0.01392269440196433</v>
      </c>
      <c r="T39" s="287">
        <v>557.196</v>
      </c>
      <c r="U39" s="286">
        <v>365.33799999999997</v>
      </c>
      <c r="V39" s="285">
        <v>0</v>
      </c>
      <c r="W39" s="286">
        <v>0</v>
      </c>
      <c r="X39" s="285">
        <f t="shared" si="6"/>
        <v>922.534</v>
      </c>
      <c r="Y39" s="284">
        <f t="shared" si="7"/>
        <v>-0.3283770571057545</v>
      </c>
    </row>
    <row r="40" spans="1:25" ht="18.75" customHeight="1">
      <c r="A40" s="291" t="s">
        <v>285</v>
      </c>
      <c r="B40" s="289">
        <v>92.748</v>
      </c>
      <c r="C40" s="286">
        <v>24.534</v>
      </c>
      <c r="D40" s="285"/>
      <c r="E40" s="286"/>
      <c r="F40" s="285">
        <f t="shared" si="0"/>
        <v>117.28200000000001</v>
      </c>
      <c r="G40" s="288">
        <f t="shared" si="1"/>
        <v>0.002635401261874581</v>
      </c>
      <c r="H40" s="289">
        <v>110.48599999999999</v>
      </c>
      <c r="I40" s="286"/>
      <c r="J40" s="285"/>
      <c r="K40" s="286"/>
      <c r="L40" s="285">
        <f t="shared" si="2"/>
        <v>110.48599999999999</v>
      </c>
      <c r="M40" s="290">
        <f t="shared" si="8"/>
        <v>0.06151005557265199</v>
      </c>
      <c r="N40" s="289">
        <v>92.748</v>
      </c>
      <c r="O40" s="286">
        <v>24.534</v>
      </c>
      <c r="P40" s="285"/>
      <c r="Q40" s="286"/>
      <c r="R40" s="285">
        <f t="shared" si="4"/>
        <v>117.28200000000001</v>
      </c>
      <c r="S40" s="288">
        <f t="shared" si="5"/>
        <v>0.002635401261874581</v>
      </c>
      <c r="T40" s="287">
        <v>110.48599999999999</v>
      </c>
      <c r="U40" s="286"/>
      <c r="V40" s="285"/>
      <c r="W40" s="286"/>
      <c r="X40" s="285">
        <f t="shared" si="6"/>
        <v>110.48599999999999</v>
      </c>
      <c r="Y40" s="284">
        <f t="shared" si="7"/>
        <v>0.06151005557265199</v>
      </c>
    </row>
    <row r="41" spans="1:25" ht="18.75" customHeight="1">
      <c r="A41" s="291" t="s">
        <v>253</v>
      </c>
      <c r="B41" s="289">
        <v>23.743</v>
      </c>
      <c r="C41" s="286">
        <v>9.593</v>
      </c>
      <c r="D41" s="285">
        <v>32.005</v>
      </c>
      <c r="E41" s="286">
        <v>3.11</v>
      </c>
      <c r="F41" s="285">
        <f t="shared" si="0"/>
        <v>68.45100000000001</v>
      </c>
      <c r="G41" s="288">
        <f t="shared" si="1"/>
        <v>0.0015381375810147929</v>
      </c>
      <c r="H41" s="289">
        <v>7.079</v>
      </c>
      <c r="I41" s="286">
        <v>0.046</v>
      </c>
      <c r="J41" s="285">
        <v>87.74</v>
      </c>
      <c r="K41" s="286">
        <v>0.555</v>
      </c>
      <c r="L41" s="285">
        <f t="shared" si="2"/>
        <v>95.42</v>
      </c>
      <c r="M41" s="290">
        <f t="shared" si="8"/>
        <v>-0.2826346677845315</v>
      </c>
      <c r="N41" s="289">
        <v>23.743</v>
      </c>
      <c r="O41" s="286">
        <v>9.593</v>
      </c>
      <c r="P41" s="285">
        <v>32.005</v>
      </c>
      <c r="Q41" s="286">
        <v>3.11</v>
      </c>
      <c r="R41" s="285">
        <f t="shared" si="4"/>
        <v>68.45100000000001</v>
      </c>
      <c r="S41" s="288">
        <f t="shared" si="5"/>
        <v>0.0015381375810147929</v>
      </c>
      <c r="T41" s="287">
        <v>7.079</v>
      </c>
      <c r="U41" s="286">
        <v>0.046</v>
      </c>
      <c r="V41" s="285">
        <v>87.74</v>
      </c>
      <c r="W41" s="286">
        <v>0.555</v>
      </c>
      <c r="X41" s="285">
        <f t="shared" si="6"/>
        <v>95.42</v>
      </c>
      <c r="Y41" s="284">
        <f t="shared" si="7"/>
        <v>-0.2826346677845315</v>
      </c>
    </row>
    <row r="42" spans="1:25" ht="18.75" customHeight="1" thickBot="1">
      <c r="A42" s="291" t="s">
        <v>191</v>
      </c>
      <c r="B42" s="289">
        <v>10.138</v>
      </c>
      <c r="C42" s="286">
        <v>0</v>
      </c>
      <c r="D42" s="285">
        <v>0</v>
      </c>
      <c r="E42" s="286">
        <v>0</v>
      </c>
      <c r="F42" s="285">
        <f t="shared" si="0"/>
        <v>10.138</v>
      </c>
      <c r="G42" s="288">
        <f t="shared" si="1"/>
        <v>0.00022780731905053202</v>
      </c>
      <c r="H42" s="289">
        <v>1.177</v>
      </c>
      <c r="I42" s="286">
        <v>0</v>
      </c>
      <c r="J42" s="285">
        <v>0.28</v>
      </c>
      <c r="K42" s="286">
        <v>0</v>
      </c>
      <c r="L42" s="285">
        <f t="shared" si="2"/>
        <v>1.457</v>
      </c>
      <c r="M42" s="290">
        <f t="shared" si="8"/>
        <v>5.9581331503088535</v>
      </c>
      <c r="N42" s="289">
        <v>10.138</v>
      </c>
      <c r="O42" s="286">
        <v>0</v>
      </c>
      <c r="P42" s="285">
        <v>0</v>
      </c>
      <c r="Q42" s="286">
        <v>0</v>
      </c>
      <c r="R42" s="285">
        <f t="shared" si="4"/>
        <v>10.138</v>
      </c>
      <c r="S42" s="288">
        <f t="shared" si="5"/>
        <v>0.00022780731905053202</v>
      </c>
      <c r="T42" s="287">
        <v>1.177</v>
      </c>
      <c r="U42" s="286">
        <v>0</v>
      </c>
      <c r="V42" s="285">
        <v>0.28</v>
      </c>
      <c r="W42" s="286">
        <v>0</v>
      </c>
      <c r="X42" s="285">
        <f t="shared" si="6"/>
        <v>1.457</v>
      </c>
      <c r="Y42" s="284" t="str">
        <f t="shared" si="7"/>
        <v>  *  </v>
      </c>
    </row>
    <row r="43" spans="1:25" s="276" customFormat="1" ht="18.75" customHeight="1" thickBot="1">
      <c r="A43" s="334" t="s">
        <v>191</v>
      </c>
      <c r="B43" s="331">
        <v>30.273</v>
      </c>
      <c r="C43" s="330">
        <v>0</v>
      </c>
      <c r="D43" s="329">
        <v>0</v>
      </c>
      <c r="E43" s="330">
        <v>0</v>
      </c>
      <c r="F43" s="329">
        <f t="shared" si="0"/>
        <v>30.273</v>
      </c>
      <c r="G43" s="332">
        <f t="shared" si="1"/>
        <v>0.0006802535973186778</v>
      </c>
      <c r="H43" s="331">
        <v>32.922000000000004</v>
      </c>
      <c r="I43" s="330">
        <v>1.397</v>
      </c>
      <c r="J43" s="329">
        <v>0</v>
      </c>
      <c r="K43" s="330">
        <v>0</v>
      </c>
      <c r="L43" s="329">
        <f t="shared" si="2"/>
        <v>34.319</v>
      </c>
      <c r="M43" s="333">
        <f t="shared" si="8"/>
        <v>-0.11789387802674911</v>
      </c>
      <c r="N43" s="331">
        <v>30.273</v>
      </c>
      <c r="O43" s="330">
        <v>0</v>
      </c>
      <c r="P43" s="329">
        <v>0</v>
      </c>
      <c r="Q43" s="330">
        <v>0</v>
      </c>
      <c r="R43" s="329">
        <f t="shared" si="4"/>
        <v>30.273</v>
      </c>
      <c r="S43" s="332">
        <f t="shared" si="5"/>
        <v>0.0006802535973186778</v>
      </c>
      <c r="T43" s="331">
        <v>32.922000000000004</v>
      </c>
      <c r="U43" s="330">
        <v>1.397</v>
      </c>
      <c r="V43" s="329">
        <v>0</v>
      </c>
      <c r="W43" s="330">
        <v>0</v>
      </c>
      <c r="X43" s="329">
        <f t="shared" si="6"/>
        <v>34.319</v>
      </c>
      <c r="Y43" s="328">
        <f t="shared" si="7"/>
        <v>-0.11789387802674911</v>
      </c>
    </row>
    <row r="44" ht="15" thickTop="1">
      <c r="A44" s="186" t="s">
        <v>86</v>
      </c>
    </row>
    <row r="45" ht="14.25">
      <c r="A45" s="186" t="s">
        <v>190</v>
      </c>
    </row>
    <row r="46" ht="14.25">
      <c r="A46" s="188" t="s">
        <v>32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4:Y65536 M44:M65536 Y3 M3 M5:M8 Y5:Y8">
    <cfRule type="cellIs" priority="1" dxfId="50" operator="lessThan" stopIfTrue="1">
      <formula>0</formula>
    </cfRule>
  </conditionalFormatting>
  <conditionalFormatting sqref="Y9:Y43 M9:M43">
    <cfRule type="cellIs" priority="2" dxfId="50" operator="lessThan" stopIfTrue="1">
      <formula>0</formula>
    </cfRule>
    <cfRule type="cellIs" priority="3" dxfId="52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68"/>
  <sheetViews>
    <sheetView showGridLines="0" zoomScale="85" zoomScaleNormal="85" zoomScalePageLayoutView="0" workbookViewId="0" topLeftCell="A46">
      <selection activeCell="A1" sqref="A1"/>
    </sheetView>
  </sheetViews>
  <sheetFormatPr defaultColWidth="8.00390625" defaultRowHeight="15"/>
  <cols>
    <col min="1" max="1" width="22.8515625" style="188" customWidth="1"/>
    <col min="2" max="2" width="8.421875" style="188" customWidth="1"/>
    <col min="3" max="3" width="9.7109375" style="188" bestFit="1" customWidth="1"/>
    <col min="4" max="4" width="8.00390625" style="188" bestFit="1" customWidth="1"/>
    <col min="5" max="5" width="9.7109375" style="188" bestFit="1" customWidth="1"/>
    <col min="6" max="6" width="8.57421875" style="188" customWidth="1"/>
    <col min="7" max="7" width="9.421875" style="188" customWidth="1"/>
    <col min="8" max="8" width="9.28125" style="188" bestFit="1" customWidth="1"/>
    <col min="9" max="9" width="9.7109375" style="188" bestFit="1" customWidth="1"/>
    <col min="10" max="10" width="8.140625" style="188" customWidth="1"/>
    <col min="11" max="11" width="9.00390625" style="188" customWidth="1"/>
    <col min="12" max="12" width="9.140625" style="188" customWidth="1"/>
    <col min="13" max="14" width="8.421875" style="188" customWidth="1"/>
    <col min="15" max="15" width="10.140625" style="188" customWidth="1"/>
    <col min="16" max="16" width="7.7109375" style="188" customWidth="1"/>
    <col min="17" max="17" width="9.140625" style="188" customWidth="1"/>
    <col min="18" max="18" width="8.8515625" style="188" customWidth="1"/>
    <col min="19" max="19" width="9.140625" style="188" customWidth="1"/>
    <col min="20" max="20" width="10.421875" style="188" customWidth="1"/>
    <col min="21" max="21" width="10.28125" style="188" customWidth="1"/>
    <col min="22" max="22" width="8.8515625" style="188" customWidth="1"/>
    <col min="23" max="23" width="10.28125" style="188" customWidth="1"/>
    <col min="24" max="24" width="9.00390625" style="188" customWidth="1"/>
    <col min="25" max="25" width="8.7109375" style="188" bestFit="1" customWidth="1"/>
    <col min="26" max="16384" width="8.00390625" style="188" customWidth="1"/>
  </cols>
  <sheetData>
    <row r="1" spans="24:25" ht="18.75" thickBot="1">
      <c r="X1" s="514" t="s">
        <v>31</v>
      </c>
      <c r="Y1" s="515"/>
    </row>
    <row r="2" ht="5.25" customHeight="1" thickBot="1"/>
    <row r="3" spans="1:25" ht="24.75" customHeight="1" thickTop="1">
      <c r="A3" s="585" t="s">
        <v>291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7"/>
    </row>
    <row r="4" spans="1:25" ht="21" customHeight="1" thickBot="1">
      <c r="A4" s="530" t="s">
        <v>114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2"/>
    </row>
    <row r="5" spans="1:25" s="327" customFormat="1" ht="15.75" customHeight="1" thickBot="1" thickTop="1">
      <c r="A5" s="519" t="s">
        <v>278</v>
      </c>
      <c r="B5" s="578" t="s">
        <v>73</v>
      </c>
      <c r="C5" s="579"/>
      <c r="D5" s="579"/>
      <c r="E5" s="579"/>
      <c r="F5" s="579"/>
      <c r="G5" s="579"/>
      <c r="H5" s="579"/>
      <c r="I5" s="579"/>
      <c r="J5" s="580"/>
      <c r="K5" s="580"/>
      <c r="L5" s="580"/>
      <c r="M5" s="581"/>
      <c r="N5" s="578" t="s">
        <v>72</v>
      </c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82"/>
    </row>
    <row r="6" spans="1:25" s="227" customFormat="1" ht="26.25" customHeight="1">
      <c r="A6" s="520"/>
      <c r="B6" s="570" t="s">
        <v>71</v>
      </c>
      <c r="C6" s="571"/>
      <c r="D6" s="571"/>
      <c r="E6" s="571"/>
      <c r="F6" s="571"/>
      <c r="G6" s="575" t="s">
        <v>68</v>
      </c>
      <c r="H6" s="570" t="s">
        <v>70</v>
      </c>
      <c r="I6" s="571"/>
      <c r="J6" s="571"/>
      <c r="K6" s="571"/>
      <c r="L6" s="571"/>
      <c r="M6" s="572" t="s">
        <v>66</v>
      </c>
      <c r="N6" s="570" t="s">
        <v>112</v>
      </c>
      <c r="O6" s="571"/>
      <c r="P6" s="571"/>
      <c r="Q6" s="571"/>
      <c r="R6" s="571"/>
      <c r="S6" s="597" t="s">
        <v>68</v>
      </c>
      <c r="T6" s="570" t="s">
        <v>111</v>
      </c>
      <c r="U6" s="571"/>
      <c r="V6" s="571"/>
      <c r="W6" s="571"/>
      <c r="X6" s="571"/>
      <c r="Y6" s="603" t="s">
        <v>66</v>
      </c>
    </row>
    <row r="7" spans="1:25" s="227" customFormat="1" ht="26.25" customHeight="1">
      <c r="A7" s="521"/>
      <c r="B7" s="593" t="s">
        <v>25</v>
      </c>
      <c r="C7" s="592"/>
      <c r="D7" s="591" t="s">
        <v>24</v>
      </c>
      <c r="E7" s="613"/>
      <c r="F7" s="583" t="s">
        <v>20</v>
      </c>
      <c r="G7" s="576"/>
      <c r="H7" s="593" t="s">
        <v>25</v>
      </c>
      <c r="I7" s="592"/>
      <c r="J7" s="591" t="s">
        <v>24</v>
      </c>
      <c r="K7" s="613"/>
      <c r="L7" s="583" t="s">
        <v>20</v>
      </c>
      <c r="M7" s="573"/>
      <c r="N7" s="593" t="s">
        <v>25</v>
      </c>
      <c r="O7" s="592"/>
      <c r="P7" s="591" t="s">
        <v>24</v>
      </c>
      <c r="Q7" s="613"/>
      <c r="R7" s="583" t="s">
        <v>20</v>
      </c>
      <c r="S7" s="598"/>
      <c r="T7" s="593" t="s">
        <v>25</v>
      </c>
      <c r="U7" s="592"/>
      <c r="V7" s="591" t="s">
        <v>24</v>
      </c>
      <c r="W7" s="613"/>
      <c r="X7" s="583" t="s">
        <v>20</v>
      </c>
      <c r="Y7" s="604"/>
    </row>
    <row r="8" spans="1:25" s="323" customFormat="1" ht="28.5" thickBot="1">
      <c r="A8" s="522"/>
      <c r="B8" s="326" t="s">
        <v>36</v>
      </c>
      <c r="C8" s="324" t="s">
        <v>35</v>
      </c>
      <c r="D8" s="325" t="s">
        <v>36</v>
      </c>
      <c r="E8" s="367" t="s">
        <v>35</v>
      </c>
      <c r="F8" s="584"/>
      <c r="G8" s="577"/>
      <c r="H8" s="326" t="s">
        <v>36</v>
      </c>
      <c r="I8" s="324" t="s">
        <v>35</v>
      </c>
      <c r="J8" s="325" t="s">
        <v>36</v>
      </c>
      <c r="K8" s="367" t="s">
        <v>35</v>
      </c>
      <c r="L8" s="584"/>
      <c r="M8" s="574"/>
      <c r="N8" s="326" t="s">
        <v>36</v>
      </c>
      <c r="O8" s="324" t="s">
        <v>35</v>
      </c>
      <c r="P8" s="325" t="s">
        <v>36</v>
      </c>
      <c r="Q8" s="367" t="s">
        <v>35</v>
      </c>
      <c r="R8" s="584"/>
      <c r="S8" s="599"/>
      <c r="T8" s="326" t="s">
        <v>36</v>
      </c>
      <c r="U8" s="324" t="s">
        <v>35</v>
      </c>
      <c r="V8" s="325" t="s">
        <v>36</v>
      </c>
      <c r="W8" s="367" t="s">
        <v>35</v>
      </c>
      <c r="X8" s="584"/>
      <c r="Y8" s="605"/>
    </row>
    <row r="9" spans="1:25" s="216" customFormat="1" ht="18" customHeight="1" thickBot="1" thickTop="1">
      <c r="A9" s="366" t="s">
        <v>27</v>
      </c>
      <c r="B9" s="364">
        <f>B10+B26+B37+B47+B59+B65</f>
        <v>23014.381999999998</v>
      </c>
      <c r="C9" s="363">
        <f>C10+C26+C37+C47+C59+C65</f>
        <v>14748.973999999998</v>
      </c>
      <c r="D9" s="361">
        <f>D10+D26+D37+D47+D59+D65</f>
        <v>4359.539</v>
      </c>
      <c r="E9" s="362">
        <f>E10+E26+E37+E47+E59+E65</f>
        <v>2379.6259999999997</v>
      </c>
      <c r="F9" s="361">
        <f aca="true" t="shared" si="0" ref="F9:F40">SUM(B9:E9)</f>
        <v>44502.52099999999</v>
      </c>
      <c r="G9" s="377">
        <f aca="true" t="shared" si="1" ref="G9:G40">F9/$F$9</f>
        <v>1</v>
      </c>
      <c r="H9" s="364">
        <f>H10+H26+H37+H47+H59+H65</f>
        <v>27202.813000000002</v>
      </c>
      <c r="I9" s="363">
        <f>I10+I26+I37+I47+I59+I65</f>
        <v>14730.410999999998</v>
      </c>
      <c r="J9" s="361">
        <f>J10+J26+J37+J47+J59+J65</f>
        <v>1365.7970000000003</v>
      </c>
      <c r="K9" s="362">
        <f>K10+K26+K37+K47+K59+K65</f>
        <v>764.295</v>
      </c>
      <c r="L9" s="361">
        <f aca="true" t="shared" si="2" ref="L9:L26">SUM(H9:K9)</f>
        <v>44063.316</v>
      </c>
      <c r="M9" s="360">
        <f aca="true" t="shared" si="3" ref="M9:M35">IF(ISERROR(F9/L9-1),"         /0",(F9/L9-1))</f>
        <v>0.009967588458390075</v>
      </c>
      <c r="N9" s="364">
        <f>N10+N26+N37+N47+N59+N65</f>
        <v>23014.381999999998</v>
      </c>
      <c r="O9" s="363">
        <f>O10+O26+O37+O47+O59+O65</f>
        <v>14748.973999999998</v>
      </c>
      <c r="P9" s="361">
        <f>P10+P26+P37+P47+P59+P65</f>
        <v>4359.539</v>
      </c>
      <c r="Q9" s="362">
        <f>Q10+Q26+Q37+Q47+Q59+Q65</f>
        <v>2379.6259999999997</v>
      </c>
      <c r="R9" s="361">
        <f aca="true" t="shared" si="4" ref="R9:R40">SUM(N9:Q9)</f>
        <v>44502.52099999999</v>
      </c>
      <c r="S9" s="377">
        <f aca="true" t="shared" si="5" ref="S9:S40">R9/$R$9</f>
        <v>1</v>
      </c>
      <c r="T9" s="364">
        <f>T10+T26+T37+T47+T59+T65</f>
        <v>27202.813000000002</v>
      </c>
      <c r="U9" s="363">
        <f>U10+U26+U37+U47+U59+U65</f>
        <v>14730.410999999998</v>
      </c>
      <c r="V9" s="361">
        <f>V10+V26+V37+V47+V59+V65</f>
        <v>1365.7970000000003</v>
      </c>
      <c r="W9" s="362">
        <f>W10+W26+W37+W47+W59+W65</f>
        <v>764.295</v>
      </c>
      <c r="X9" s="361">
        <f aca="true" t="shared" si="6" ref="X9:X40">SUM(T9:W9)</f>
        <v>44063.316</v>
      </c>
      <c r="Y9" s="360">
        <f>IF(ISERROR(R9/X9-1),"         /0",(R9/X9-1))</f>
        <v>0.009967588458390075</v>
      </c>
    </row>
    <row r="10" spans="1:25" s="292" customFormat="1" ht="18.75" customHeight="1">
      <c r="A10" s="299" t="s">
        <v>249</v>
      </c>
      <c r="B10" s="296">
        <f>SUM(B11:B25)</f>
        <v>15178.854999999998</v>
      </c>
      <c r="C10" s="295">
        <f>SUM(C11:C25)</f>
        <v>6947.219999999998</v>
      </c>
      <c r="D10" s="294">
        <f>SUM(D11:D25)</f>
        <v>4114.116</v>
      </c>
      <c r="E10" s="376">
        <f>SUM(E11:E25)</f>
        <v>2039.697</v>
      </c>
      <c r="F10" s="294">
        <f t="shared" si="0"/>
        <v>28279.888</v>
      </c>
      <c r="G10" s="297">
        <f t="shared" si="1"/>
        <v>0.635467100841321</v>
      </c>
      <c r="H10" s="296">
        <f>SUM(H11:H25)</f>
        <v>20162.507000000005</v>
      </c>
      <c r="I10" s="295">
        <f>SUM(I11:I25)</f>
        <v>7772.118</v>
      </c>
      <c r="J10" s="294">
        <f>SUM(J11:J25)</f>
        <v>1176.9830000000002</v>
      </c>
      <c r="K10" s="376">
        <f>SUM(K11:K25)</f>
        <v>556.5450000000001</v>
      </c>
      <c r="L10" s="294">
        <f t="shared" si="2"/>
        <v>29668.153000000006</v>
      </c>
      <c r="M10" s="298">
        <f t="shared" si="3"/>
        <v>-0.04679310505106293</v>
      </c>
      <c r="N10" s="296">
        <f>SUM(N11:N25)</f>
        <v>15178.854999999998</v>
      </c>
      <c r="O10" s="295">
        <f>SUM(O11:O25)</f>
        <v>6947.219999999998</v>
      </c>
      <c r="P10" s="294">
        <f>SUM(P11:P25)</f>
        <v>4114.116</v>
      </c>
      <c r="Q10" s="376">
        <f>SUM(Q11:Q25)</f>
        <v>2039.697</v>
      </c>
      <c r="R10" s="294">
        <f t="shared" si="4"/>
        <v>28279.888</v>
      </c>
      <c r="S10" s="297">
        <f t="shared" si="5"/>
        <v>0.635467100841321</v>
      </c>
      <c r="T10" s="296">
        <f>SUM(T11:T25)</f>
        <v>20162.507000000005</v>
      </c>
      <c r="U10" s="295">
        <f>SUM(U11:U25)</f>
        <v>7772.118</v>
      </c>
      <c r="V10" s="294">
        <f>SUM(V11:V25)</f>
        <v>1176.9830000000002</v>
      </c>
      <c r="W10" s="376">
        <f>SUM(W11:W25)</f>
        <v>556.5450000000001</v>
      </c>
      <c r="X10" s="294">
        <f t="shared" si="6"/>
        <v>29668.153000000006</v>
      </c>
      <c r="Y10" s="293">
        <f aca="true" t="shared" si="7" ref="Y10:Y41">IF(ISERROR(R10/X10-1),"         /0",IF(R10/X10&gt;5,"  *  ",(R10/X10-1)))</f>
        <v>-0.04679310505106293</v>
      </c>
    </row>
    <row r="11" spans="1:25" ht="18.75" customHeight="1">
      <c r="A11" s="291" t="s">
        <v>78</v>
      </c>
      <c r="B11" s="289">
        <v>3384.335</v>
      </c>
      <c r="C11" s="286">
        <v>3004.418</v>
      </c>
      <c r="D11" s="285"/>
      <c r="E11" s="359"/>
      <c r="F11" s="285">
        <f t="shared" si="0"/>
        <v>6388.753000000001</v>
      </c>
      <c r="G11" s="288">
        <f t="shared" si="1"/>
        <v>0.14355935026692088</v>
      </c>
      <c r="H11" s="289">
        <v>5181.264</v>
      </c>
      <c r="I11" s="286">
        <v>3242.6410000000005</v>
      </c>
      <c r="J11" s="285"/>
      <c r="K11" s="359"/>
      <c r="L11" s="285">
        <f t="shared" si="2"/>
        <v>8423.905</v>
      </c>
      <c r="M11" s="290">
        <f t="shared" si="3"/>
        <v>-0.2415924681011954</v>
      </c>
      <c r="N11" s="289">
        <v>3384.335</v>
      </c>
      <c r="O11" s="286">
        <v>3004.418</v>
      </c>
      <c r="P11" s="285"/>
      <c r="Q11" s="359"/>
      <c r="R11" s="285">
        <f t="shared" si="4"/>
        <v>6388.753000000001</v>
      </c>
      <c r="S11" s="288">
        <f t="shared" si="5"/>
        <v>0.14355935026692088</v>
      </c>
      <c r="T11" s="289">
        <v>5181.264</v>
      </c>
      <c r="U11" s="286">
        <v>3242.6410000000005</v>
      </c>
      <c r="V11" s="285"/>
      <c r="W11" s="359"/>
      <c r="X11" s="285">
        <f t="shared" si="6"/>
        <v>8423.905</v>
      </c>
      <c r="Y11" s="284">
        <f t="shared" si="7"/>
        <v>-0.2415924681011954</v>
      </c>
    </row>
    <row r="12" spans="1:25" ht="18.75" customHeight="1">
      <c r="A12" s="291" t="s">
        <v>128</v>
      </c>
      <c r="B12" s="289">
        <v>4257.493</v>
      </c>
      <c r="C12" s="286">
        <v>1396.836</v>
      </c>
      <c r="D12" s="285"/>
      <c r="E12" s="359"/>
      <c r="F12" s="285">
        <f t="shared" si="0"/>
        <v>5654.329000000001</v>
      </c>
      <c r="G12" s="288">
        <f t="shared" si="1"/>
        <v>0.12705637507591988</v>
      </c>
      <c r="H12" s="289">
        <v>3666.704</v>
      </c>
      <c r="I12" s="286">
        <v>1063.512</v>
      </c>
      <c r="J12" s="285"/>
      <c r="K12" s="359">
        <v>124.691</v>
      </c>
      <c r="L12" s="285">
        <f t="shared" si="2"/>
        <v>4854.907</v>
      </c>
      <c r="M12" s="290">
        <f t="shared" si="3"/>
        <v>0.16466268045917265</v>
      </c>
      <c r="N12" s="289">
        <v>4257.493</v>
      </c>
      <c r="O12" s="286">
        <v>1396.836</v>
      </c>
      <c r="P12" s="285"/>
      <c r="Q12" s="359"/>
      <c r="R12" s="285">
        <f t="shared" si="4"/>
        <v>5654.329000000001</v>
      </c>
      <c r="S12" s="288">
        <f t="shared" si="5"/>
        <v>0.12705637507591988</v>
      </c>
      <c r="T12" s="289">
        <v>3666.704</v>
      </c>
      <c r="U12" s="286">
        <v>1063.512</v>
      </c>
      <c r="V12" s="285"/>
      <c r="W12" s="359">
        <v>124.691</v>
      </c>
      <c r="X12" s="285">
        <f t="shared" si="6"/>
        <v>4854.907</v>
      </c>
      <c r="Y12" s="284">
        <f t="shared" si="7"/>
        <v>0.16466268045917265</v>
      </c>
    </row>
    <row r="13" spans="1:25" ht="18.75" customHeight="1">
      <c r="A13" s="291" t="s">
        <v>127</v>
      </c>
      <c r="B13" s="289">
        <v>2741.794</v>
      </c>
      <c r="C13" s="286">
        <v>600.753</v>
      </c>
      <c r="D13" s="285"/>
      <c r="E13" s="359"/>
      <c r="F13" s="285">
        <f t="shared" si="0"/>
        <v>3342.547</v>
      </c>
      <c r="G13" s="288">
        <f t="shared" si="1"/>
        <v>0.07510916066979667</v>
      </c>
      <c r="H13" s="289">
        <v>3157.6180000000004</v>
      </c>
      <c r="I13" s="286">
        <v>819.072</v>
      </c>
      <c r="J13" s="285"/>
      <c r="K13" s="359"/>
      <c r="L13" s="285">
        <f t="shared" si="2"/>
        <v>3976.6900000000005</v>
      </c>
      <c r="M13" s="290">
        <f t="shared" si="3"/>
        <v>-0.15946503247675836</v>
      </c>
      <c r="N13" s="289">
        <v>2741.794</v>
      </c>
      <c r="O13" s="286">
        <v>600.753</v>
      </c>
      <c r="P13" s="285"/>
      <c r="Q13" s="359"/>
      <c r="R13" s="285">
        <f t="shared" si="4"/>
        <v>3342.547</v>
      </c>
      <c r="S13" s="288">
        <f t="shared" si="5"/>
        <v>0.07510916066979667</v>
      </c>
      <c r="T13" s="289">
        <v>3157.6180000000004</v>
      </c>
      <c r="U13" s="286">
        <v>819.072</v>
      </c>
      <c r="V13" s="285"/>
      <c r="W13" s="359"/>
      <c r="X13" s="285">
        <f t="shared" si="6"/>
        <v>3976.6900000000005</v>
      </c>
      <c r="Y13" s="284">
        <f t="shared" si="7"/>
        <v>-0.15946503247675836</v>
      </c>
    </row>
    <row r="14" spans="1:25" ht="18.75" customHeight="1">
      <c r="A14" s="291" t="s">
        <v>126</v>
      </c>
      <c r="B14" s="289">
        <v>2074.703</v>
      </c>
      <c r="C14" s="286">
        <v>634.737</v>
      </c>
      <c r="D14" s="285"/>
      <c r="E14" s="359"/>
      <c r="F14" s="285">
        <f t="shared" si="0"/>
        <v>2709.44</v>
      </c>
      <c r="G14" s="288">
        <f t="shared" si="1"/>
        <v>0.0608828430191629</v>
      </c>
      <c r="H14" s="289"/>
      <c r="I14" s="286"/>
      <c r="J14" s="285"/>
      <c r="K14" s="359"/>
      <c r="L14" s="285">
        <f t="shared" si="2"/>
        <v>0</v>
      </c>
      <c r="M14" s="290" t="str">
        <f t="shared" si="3"/>
        <v>         /0</v>
      </c>
      <c r="N14" s="289">
        <v>2074.703</v>
      </c>
      <c r="O14" s="286">
        <v>634.737</v>
      </c>
      <c r="P14" s="285"/>
      <c r="Q14" s="359"/>
      <c r="R14" s="285">
        <f t="shared" si="4"/>
        <v>2709.44</v>
      </c>
      <c r="S14" s="288">
        <f t="shared" si="5"/>
        <v>0.0608828430191629</v>
      </c>
      <c r="T14" s="289"/>
      <c r="U14" s="286"/>
      <c r="V14" s="285"/>
      <c r="W14" s="359"/>
      <c r="X14" s="285">
        <f t="shared" si="6"/>
        <v>0</v>
      </c>
      <c r="Y14" s="284" t="str">
        <f t="shared" si="7"/>
        <v>         /0</v>
      </c>
    </row>
    <row r="15" spans="1:25" ht="18.75" customHeight="1">
      <c r="A15" s="291" t="s">
        <v>125</v>
      </c>
      <c r="B15" s="289"/>
      <c r="C15" s="286"/>
      <c r="D15" s="285">
        <v>1271.198</v>
      </c>
      <c r="E15" s="359">
        <v>1149.35</v>
      </c>
      <c r="F15" s="285">
        <f t="shared" si="0"/>
        <v>2420.548</v>
      </c>
      <c r="G15" s="288">
        <f t="shared" si="1"/>
        <v>0.054391255722344364</v>
      </c>
      <c r="H15" s="289"/>
      <c r="I15" s="286"/>
      <c r="J15" s="285"/>
      <c r="K15" s="359"/>
      <c r="L15" s="285">
        <f t="shared" si="2"/>
        <v>0</v>
      </c>
      <c r="M15" s="290" t="str">
        <f t="shared" si="3"/>
        <v>         /0</v>
      </c>
      <c r="N15" s="289"/>
      <c r="O15" s="286"/>
      <c r="P15" s="285">
        <v>1271.198</v>
      </c>
      <c r="Q15" s="359">
        <v>1149.35</v>
      </c>
      <c r="R15" s="285">
        <f t="shared" si="4"/>
        <v>2420.548</v>
      </c>
      <c r="S15" s="288">
        <f t="shared" si="5"/>
        <v>0.054391255722344364</v>
      </c>
      <c r="T15" s="289"/>
      <c r="U15" s="286"/>
      <c r="V15" s="285"/>
      <c r="W15" s="359"/>
      <c r="X15" s="285">
        <f t="shared" si="6"/>
        <v>0</v>
      </c>
      <c r="Y15" s="284" t="str">
        <f t="shared" si="7"/>
        <v>         /0</v>
      </c>
    </row>
    <row r="16" spans="1:25" ht="18.75" customHeight="1">
      <c r="A16" s="291" t="s">
        <v>124</v>
      </c>
      <c r="B16" s="289"/>
      <c r="C16" s="286"/>
      <c r="D16" s="285">
        <v>1992.546</v>
      </c>
      <c r="E16" s="359">
        <v>378.162</v>
      </c>
      <c r="F16" s="285">
        <f t="shared" si="0"/>
        <v>2370.708</v>
      </c>
      <c r="G16" s="288">
        <f t="shared" si="1"/>
        <v>0.05327131916863767</v>
      </c>
      <c r="H16" s="289"/>
      <c r="I16" s="286"/>
      <c r="J16" s="285">
        <v>1003.1110000000001</v>
      </c>
      <c r="K16" s="359">
        <v>412.71500000000003</v>
      </c>
      <c r="L16" s="285">
        <f t="shared" si="2"/>
        <v>1415.826</v>
      </c>
      <c r="M16" s="290">
        <f t="shared" si="3"/>
        <v>0.6744345703497463</v>
      </c>
      <c r="N16" s="289"/>
      <c r="O16" s="286"/>
      <c r="P16" s="285">
        <v>1992.546</v>
      </c>
      <c r="Q16" s="359">
        <v>378.162</v>
      </c>
      <c r="R16" s="285">
        <f t="shared" si="4"/>
        <v>2370.708</v>
      </c>
      <c r="S16" s="288">
        <f t="shared" si="5"/>
        <v>0.05327131916863767</v>
      </c>
      <c r="T16" s="289"/>
      <c r="U16" s="286"/>
      <c r="V16" s="285">
        <v>1003.1110000000001</v>
      </c>
      <c r="W16" s="359">
        <v>412.71500000000003</v>
      </c>
      <c r="X16" s="285">
        <f t="shared" si="6"/>
        <v>1415.826</v>
      </c>
      <c r="Y16" s="284">
        <f t="shared" si="7"/>
        <v>0.6744345703497463</v>
      </c>
    </row>
    <row r="17" spans="1:25" ht="18.75" customHeight="1">
      <c r="A17" s="291" t="s">
        <v>122</v>
      </c>
      <c r="B17" s="289">
        <v>1185.328</v>
      </c>
      <c r="C17" s="286">
        <v>393.067</v>
      </c>
      <c r="D17" s="285"/>
      <c r="E17" s="359"/>
      <c r="F17" s="285">
        <f t="shared" si="0"/>
        <v>1578.395</v>
      </c>
      <c r="G17" s="288">
        <f t="shared" si="1"/>
        <v>0.0354675412658083</v>
      </c>
      <c r="H17" s="289">
        <v>920.974</v>
      </c>
      <c r="I17" s="286">
        <v>264.761</v>
      </c>
      <c r="J17" s="285"/>
      <c r="K17" s="359"/>
      <c r="L17" s="285">
        <f t="shared" si="2"/>
        <v>1185.7350000000001</v>
      </c>
      <c r="M17" s="290">
        <f t="shared" si="3"/>
        <v>0.3311532509371822</v>
      </c>
      <c r="N17" s="289">
        <v>1185.328</v>
      </c>
      <c r="O17" s="286">
        <v>393.067</v>
      </c>
      <c r="P17" s="285"/>
      <c r="Q17" s="359"/>
      <c r="R17" s="285">
        <f t="shared" si="4"/>
        <v>1578.395</v>
      </c>
      <c r="S17" s="288">
        <f t="shared" si="5"/>
        <v>0.0354675412658083</v>
      </c>
      <c r="T17" s="289">
        <v>920.974</v>
      </c>
      <c r="U17" s="286">
        <v>264.761</v>
      </c>
      <c r="V17" s="285"/>
      <c r="W17" s="359"/>
      <c r="X17" s="285">
        <f t="shared" si="6"/>
        <v>1185.7350000000001</v>
      </c>
      <c r="Y17" s="284">
        <f t="shared" si="7"/>
        <v>0.3311532509371822</v>
      </c>
    </row>
    <row r="18" spans="1:25" ht="18.75" customHeight="1">
      <c r="A18" s="291" t="s">
        <v>121</v>
      </c>
      <c r="B18" s="289"/>
      <c r="C18" s="286"/>
      <c r="D18" s="285">
        <v>847.717</v>
      </c>
      <c r="E18" s="359">
        <v>512.185</v>
      </c>
      <c r="F18" s="285">
        <f t="shared" si="0"/>
        <v>1359.902</v>
      </c>
      <c r="G18" s="288">
        <f t="shared" si="1"/>
        <v>0.030557864351100476</v>
      </c>
      <c r="H18" s="289"/>
      <c r="I18" s="286"/>
      <c r="J18" s="285"/>
      <c r="K18" s="359"/>
      <c r="L18" s="285">
        <f t="shared" si="2"/>
        <v>0</v>
      </c>
      <c r="M18" s="290" t="str">
        <f t="shared" si="3"/>
        <v>         /0</v>
      </c>
      <c r="N18" s="289"/>
      <c r="O18" s="286"/>
      <c r="P18" s="285">
        <v>847.717</v>
      </c>
      <c r="Q18" s="359">
        <v>512.185</v>
      </c>
      <c r="R18" s="285">
        <f t="shared" si="4"/>
        <v>1359.902</v>
      </c>
      <c r="S18" s="288">
        <f t="shared" si="5"/>
        <v>0.030557864351100476</v>
      </c>
      <c r="T18" s="289"/>
      <c r="U18" s="286"/>
      <c r="V18" s="285"/>
      <c r="W18" s="359"/>
      <c r="X18" s="285">
        <f t="shared" si="6"/>
        <v>0</v>
      </c>
      <c r="Y18" s="284" t="str">
        <f t="shared" si="7"/>
        <v>         /0</v>
      </c>
    </row>
    <row r="19" spans="1:25" ht="18.75" customHeight="1">
      <c r="A19" s="291" t="s">
        <v>65</v>
      </c>
      <c r="B19" s="289">
        <v>485.497</v>
      </c>
      <c r="C19" s="286">
        <v>268.063</v>
      </c>
      <c r="D19" s="285">
        <v>2.655</v>
      </c>
      <c r="E19" s="359">
        <v>0</v>
      </c>
      <c r="F19" s="285">
        <f t="shared" si="0"/>
        <v>756.2149999999999</v>
      </c>
      <c r="G19" s="288">
        <f t="shared" si="1"/>
        <v>0.016992632844328077</v>
      </c>
      <c r="H19" s="289">
        <v>624.3629999999999</v>
      </c>
      <c r="I19" s="286">
        <v>239.91800000000003</v>
      </c>
      <c r="J19" s="285">
        <v>3.724</v>
      </c>
      <c r="K19" s="359">
        <v>0</v>
      </c>
      <c r="L19" s="285">
        <f t="shared" si="2"/>
        <v>868.005</v>
      </c>
      <c r="M19" s="290">
        <f t="shared" si="3"/>
        <v>-0.12878958070518032</v>
      </c>
      <c r="N19" s="289">
        <v>485.497</v>
      </c>
      <c r="O19" s="286">
        <v>268.063</v>
      </c>
      <c r="P19" s="285">
        <v>2.655</v>
      </c>
      <c r="Q19" s="359">
        <v>0</v>
      </c>
      <c r="R19" s="285">
        <f t="shared" si="4"/>
        <v>756.2149999999999</v>
      </c>
      <c r="S19" s="288">
        <f t="shared" si="5"/>
        <v>0.016992632844328077</v>
      </c>
      <c r="T19" s="289">
        <v>624.3629999999999</v>
      </c>
      <c r="U19" s="286">
        <v>239.91800000000003</v>
      </c>
      <c r="V19" s="285">
        <v>3.724</v>
      </c>
      <c r="W19" s="359">
        <v>0</v>
      </c>
      <c r="X19" s="285">
        <f t="shared" si="6"/>
        <v>868.005</v>
      </c>
      <c r="Y19" s="284">
        <f t="shared" si="7"/>
        <v>-0.12878958070518032</v>
      </c>
    </row>
    <row r="20" spans="1:25" ht="18.75" customHeight="1">
      <c r="A20" s="291" t="s">
        <v>119</v>
      </c>
      <c r="B20" s="289">
        <v>305.122</v>
      </c>
      <c r="C20" s="286">
        <v>126.325</v>
      </c>
      <c r="D20" s="285"/>
      <c r="E20" s="359"/>
      <c r="F20" s="285">
        <f t="shared" si="0"/>
        <v>431.447</v>
      </c>
      <c r="G20" s="288">
        <f t="shared" si="1"/>
        <v>0.009694888970447317</v>
      </c>
      <c r="H20" s="289">
        <v>264.994</v>
      </c>
      <c r="I20" s="286">
        <v>131.001</v>
      </c>
      <c r="J20" s="285"/>
      <c r="K20" s="359"/>
      <c r="L20" s="285">
        <f t="shared" si="2"/>
        <v>395.995</v>
      </c>
      <c r="M20" s="290">
        <f t="shared" si="3"/>
        <v>0.08952638290887505</v>
      </c>
      <c r="N20" s="289">
        <v>305.122</v>
      </c>
      <c r="O20" s="286">
        <v>126.325</v>
      </c>
      <c r="P20" s="285"/>
      <c r="Q20" s="359"/>
      <c r="R20" s="285">
        <f t="shared" si="4"/>
        <v>431.447</v>
      </c>
      <c r="S20" s="288">
        <f t="shared" si="5"/>
        <v>0.009694888970447317</v>
      </c>
      <c r="T20" s="289">
        <v>264.994</v>
      </c>
      <c r="U20" s="286">
        <v>131.001</v>
      </c>
      <c r="V20" s="285"/>
      <c r="W20" s="359"/>
      <c r="X20" s="285">
        <f t="shared" si="6"/>
        <v>395.995</v>
      </c>
      <c r="Y20" s="284">
        <f t="shared" si="7"/>
        <v>0.08952638290887505</v>
      </c>
    </row>
    <row r="21" spans="1:25" ht="18.75" customHeight="1">
      <c r="A21" s="291" t="s">
        <v>118</v>
      </c>
      <c r="B21" s="289">
        <v>365.402</v>
      </c>
      <c r="C21" s="286"/>
      <c r="D21" s="285"/>
      <c r="E21" s="359"/>
      <c r="F21" s="285">
        <f t="shared" si="0"/>
        <v>365.402</v>
      </c>
      <c r="G21" s="288">
        <f t="shared" si="1"/>
        <v>0.00821081574232615</v>
      </c>
      <c r="H21" s="289">
        <v>304.495</v>
      </c>
      <c r="I21" s="286">
        <v>0.056</v>
      </c>
      <c r="J21" s="285"/>
      <c r="K21" s="359"/>
      <c r="L21" s="285">
        <f t="shared" si="2"/>
        <v>304.551</v>
      </c>
      <c r="M21" s="290">
        <f t="shared" si="3"/>
        <v>0.19980561547983755</v>
      </c>
      <c r="N21" s="289">
        <v>365.402</v>
      </c>
      <c r="O21" s="286"/>
      <c r="P21" s="285"/>
      <c r="Q21" s="359"/>
      <c r="R21" s="285">
        <f t="shared" si="4"/>
        <v>365.402</v>
      </c>
      <c r="S21" s="288">
        <f t="shared" si="5"/>
        <v>0.00821081574232615</v>
      </c>
      <c r="T21" s="289">
        <v>304.495</v>
      </c>
      <c r="U21" s="286">
        <v>0.056</v>
      </c>
      <c r="V21" s="285"/>
      <c r="W21" s="359"/>
      <c r="X21" s="285">
        <f t="shared" si="6"/>
        <v>304.551</v>
      </c>
      <c r="Y21" s="284">
        <f t="shared" si="7"/>
        <v>0.19980561547983755</v>
      </c>
    </row>
    <row r="22" spans="1:25" ht="18.75" customHeight="1">
      <c r="A22" s="291" t="s">
        <v>123</v>
      </c>
      <c r="B22" s="289">
        <v>70.473</v>
      </c>
      <c r="C22" s="286">
        <v>269.311</v>
      </c>
      <c r="D22" s="285"/>
      <c r="E22" s="359"/>
      <c r="F22" s="285">
        <f t="shared" si="0"/>
        <v>339.784</v>
      </c>
      <c r="G22" s="288">
        <f t="shared" si="1"/>
        <v>0.007635162960767999</v>
      </c>
      <c r="H22" s="289">
        <v>51.217</v>
      </c>
      <c r="I22" s="286">
        <v>208.955</v>
      </c>
      <c r="J22" s="285"/>
      <c r="K22" s="359"/>
      <c r="L22" s="285">
        <f t="shared" si="2"/>
        <v>260.172</v>
      </c>
      <c r="M22" s="290">
        <f t="shared" si="3"/>
        <v>0.30599757083775336</v>
      </c>
      <c r="N22" s="289">
        <v>70.473</v>
      </c>
      <c r="O22" s="286">
        <v>269.311</v>
      </c>
      <c r="P22" s="285"/>
      <c r="Q22" s="359"/>
      <c r="R22" s="285">
        <f t="shared" si="4"/>
        <v>339.784</v>
      </c>
      <c r="S22" s="288">
        <f t="shared" si="5"/>
        <v>0.007635162960767999</v>
      </c>
      <c r="T22" s="289">
        <v>51.217</v>
      </c>
      <c r="U22" s="286">
        <v>208.955</v>
      </c>
      <c r="V22" s="285"/>
      <c r="W22" s="359"/>
      <c r="X22" s="285">
        <f t="shared" si="6"/>
        <v>260.172</v>
      </c>
      <c r="Y22" s="284">
        <f t="shared" si="7"/>
        <v>0.30599757083775336</v>
      </c>
    </row>
    <row r="23" spans="1:25" ht="18.75" customHeight="1">
      <c r="A23" s="291" t="s">
        <v>107</v>
      </c>
      <c r="B23" s="289">
        <v>133.619</v>
      </c>
      <c r="C23" s="286">
        <v>124.09700000000001</v>
      </c>
      <c r="D23" s="285"/>
      <c r="E23" s="359"/>
      <c r="F23" s="285">
        <f t="shared" si="0"/>
        <v>257.716</v>
      </c>
      <c r="G23" s="288">
        <f t="shared" si="1"/>
        <v>0.005791042714186912</v>
      </c>
      <c r="H23" s="289">
        <v>265.5199999999999</v>
      </c>
      <c r="I23" s="286">
        <v>215.014</v>
      </c>
      <c r="J23" s="285"/>
      <c r="K23" s="359"/>
      <c r="L23" s="285">
        <f t="shared" si="2"/>
        <v>480.53399999999993</v>
      </c>
      <c r="M23" s="290">
        <f t="shared" si="3"/>
        <v>-0.4636883134179891</v>
      </c>
      <c r="N23" s="289">
        <v>133.619</v>
      </c>
      <c r="O23" s="286">
        <v>124.09700000000001</v>
      </c>
      <c r="P23" s="285"/>
      <c r="Q23" s="359"/>
      <c r="R23" s="285">
        <f t="shared" si="4"/>
        <v>257.716</v>
      </c>
      <c r="S23" s="288">
        <f t="shared" si="5"/>
        <v>0.005791042714186912</v>
      </c>
      <c r="T23" s="289">
        <v>265.5199999999999</v>
      </c>
      <c r="U23" s="286">
        <v>215.014</v>
      </c>
      <c r="V23" s="285"/>
      <c r="W23" s="359"/>
      <c r="X23" s="285">
        <f t="shared" si="6"/>
        <v>480.53399999999993</v>
      </c>
      <c r="Y23" s="284">
        <f t="shared" si="7"/>
        <v>-0.4636883134179891</v>
      </c>
    </row>
    <row r="24" spans="1:25" ht="18.75" customHeight="1">
      <c r="A24" s="291" t="s">
        <v>98</v>
      </c>
      <c r="B24" s="289">
        <v>81.515</v>
      </c>
      <c r="C24" s="286">
        <v>59.878</v>
      </c>
      <c r="D24" s="285"/>
      <c r="E24" s="359"/>
      <c r="F24" s="285">
        <f t="shared" si="0"/>
        <v>141.393</v>
      </c>
      <c r="G24" s="288">
        <f t="shared" si="1"/>
        <v>0.003177190793303598</v>
      </c>
      <c r="H24" s="289">
        <v>77.188</v>
      </c>
      <c r="I24" s="286">
        <v>38.068</v>
      </c>
      <c r="J24" s="285"/>
      <c r="K24" s="359"/>
      <c r="L24" s="285">
        <f t="shared" si="2"/>
        <v>115.256</v>
      </c>
      <c r="M24" s="290">
        <f t="shared" si="3"/>
        <v>0.2267734434649824</v>
      </c>
      <c r="N24" s="289">
        <v>81.515</v>
      </c>
      <c r="O24" s="286">
        <v>59.878</v>
      </c>
      <c r="P24" s="285"/>
      <c r="Q24" s="359"/>
      <c r="R24" s="285">
        <f t="shared" si="4"/>
        <v>141.393</v>
      </c>
      <c r="S24" s="288">
        <f t="shared" si="5"/>
        <v>0.003177190793303598</v>
      </c>
      <c r="T24" s="289">
        <v>77.188</v>
      </c>
      <c r="U24" s="286">
        <v>38.068</v>
      </c>
      <c r="V24" s="285"/>
      <c r="W24" s="359"/>
      <c r="X24" s="285">
        <f t="shared" si="6"/>
        <v>115.256</v>
      </c>
      <c r="Y24" s="284">
        <f t="shared" si="7"/>
        <v>0.2267734434649824</v>
      </c>
    </row>
    <row r="25" spans="1:25" ht="18.75" customHeight="1" thickBot="1">
      <c r="A25" s="314" t="s">
        <v>38</v>
      </c>
      <c r="B25" s="311">
        <v>93.574</v>
      </c>
      <c r="C25" s="310">
        <v>69.735</v>
      </c>
      <c r="D25" s="309">
        <v>0</v>
      </c>
      <c r="E25" s="358">
        <v>0</v>
      </c>
      <c r="F25" s="309">
        <f t="shared" si="0"/>
        <v>163.309</v>
      </c>
      <c r="G25" s="312">
        <f t="shared" si="1"/>
        <v>0.00366965727626981</v>
      </c>
      <c r="H25" s="311">
        <v>5648.17</v>
      </c>
      <c r="I25" s="310">
        <v>1549.1200000000001</v>
      </c>
      <c r="J25" s="309">
        <v>170.148</v>
      </c>
      <c r="K25" s="358">
        <v>19.139</v>
      </c>
      <c r="L25" s="309">
        <f t="shared" si="2"/>
        <v>7386.577</v>
      </c>
      <c r="M25" s="313">
        <f t="shared" si="3"/>
        <v>-0.9778911124868799</v>
      </c>
      <c r="N25" s="311">
        <v>93.574</v>
      </c>
      <c r="O25" s="310">
        <v>69.735</v>
      </c>
      <c r="P25" s="309">
        <v>0</v>
      </c>
      <c r="Q25" s="358">
        <v>0</v>
      </c>
      <c r="R25" s="309">
        <f t="shared" si="4"/>
        <v>163.309</v>
      </c>
      <c r="S25" s="312">
        <f t="shared" si="5"/>
        <v>0.00366965727626981</v>
      </c>
      <c r="T25" s="311">
        <v>5648.17</v>
      </c>
      <c r="U25" s="310">
        <v>1549.1200000000001</v>
      </c>
      <c r="V25" s="309">
        <v>170.148</v>
      </c>
      <c r="W25" s="358">
        <v>19.139</v>
      </c>
      <c r="X25" s="309">
        <f t="shared" si="6"/>
        <v>7386.577</v>
      </c>
      <c r="Y25" s="308">
        <f t="shared" si="7"/>
        <v>-0.9778911124868799</v>
      </c>
    </row>
    <row r="26" spans="1:25" s="292" customFormat="1" ht="18.75" customHeight="1">
      <c r="A26" s="299" t="s">
        <v>232</v>
      </c>
      <c r="B26" s="296">
        <f>SUM(B27:B36)</f>
        <v>2184.1009999999997</v>
      </c>
      <c r="C26" s="295">
        <f>SUM(C27:C36)</f>
        <v>4789.1539999999995</v>
      </c>
      <c r="D26" s="294">
        <f>SUM(D27:D36)</f>
        <v>11.147</v>
      </c>
      <c r="E26" s="376">
        <f>SUM(E27:E36)</f>
        <v>322.603</v>
      </c>
      <c r="F26" s="294">
        <f t="shared" si="0"/>
        <v>7307.004999999999</v>
      </c>
      <c r="G26" s="297">
        <f t="shared" si="1"/>
        <v>0.16419305773711113</v>
      </c>
      <c r="H26" s="296">
        <f>SUM(H27:H36)</f>
        <v>1776.3329999999999</v>
      </c>
      <c r="I26" s="295">
        <f>SUM(I27:I36)</f>
        <v>4630.000999999999</v>
      </c>
      <c r="J26" s="294">
        <f>SUM(J27:J36)</f>
        <v>84.144</v>
      </c>
      <c r="K26" s="376">
        <f>SUM(K27:K36)</f>
        <v>206.184</v>
      </c>
      <c r="L26" s="294">
        <f t="shared" si="2"/>
        <v>6696.661999999999</v>
      </c>
      <c r="M26" s="298">
        <f t="shared" si="3"/>
        <v>0.09114137759976537</v>
      </c>
      <c r="N26" s="296">
        <f>SUM(N27:N36)</f>
        <v>2184.1009999999997</v>
      </c>
      <c r="O26" s="295">
        <f>SUM(O27:O36)</f>
        <v>4789.1539999999995</v>
      </c>
      <c r="P26" s="294">
        <f>SUM(P27:P36)</f>
        <v>11.147</v>
      </c>
      <c r="Q26" s="376">
        <f>SUM(Q27:Q36)</f>
        <v>322.603</v>
      </c>
      <c r="R26" s="294">
        <f t="shared" si="4"/>
        <v>7307.004999999999</v>
      </c>
      <c r="S26" s="297">
        <f t="shared" si="5"/>
        <v>0.16419305773711113</v>
      </c>
      <c r="T26" s="296">
        <f>SUM(T27:T36)</f>
        <v>1776.3329999999999</v>
      </c>
      <c r="U26" s="295">
        <f>SUM(U27:U36)</f>
        <v>4630.000999999999</v>
      </c>
      <c r="V26" s="294">
        <f>SUM(V27:V36)</f>
        <v>84.144</v>
      </c>
      <c r="W26" s="376">
        <f>SUM(W27:W36)</f>
        <v>206.184</v>
      </c>
      <c r="X26" s="294">
        <f t="shared" si="6"/>
        <v>6696.661999999999</v>
      </c>
      <c r="Y26" s="293">
        <f t="shared" si="7"/>
        <v>0.09114137759976537</v>
      </c>
    </row>
    <row r="27" spans="1:25" ht="18.75" customHeight="1">
      <c r="A27" s="306" t="s">
        <v>78</v>
      </c>
      <c r="B27" s="303">
        <v>582.7760000000001</v>
      </c>
      <c r="C27" s="301">
        <v>903.964</v>
      </c>
      <c r="D27" s="302"/>
      <c r="E27" s="356"/>
      <c r="F27" s="302">
        <f t="shared" si="0"/>
        <v>1486.7400000000002</v>
      </c>
      <c r="G27" s="304">
        <f t="shared" si="1"/>
        <v>0.033407995021225885</v>
      </c>
      <c r="H27" s="303">
        <v>373.06899999999996</v>
      </c>
      <c r="I27" s="301">
        <v>945.617</v>
      </c>
      <c r="J27" s="302"/>
      <c r="K27" s="301"/>
      <c r="L27" s="302"/>
      <c r="M27" s="305" t="str">
        <f t="shared" si="3"/>
        <v>         /0</v>
      </c>
      <c r="N27" s="303">
        <v>582.7760000000001</v>
      </c>
      <c r="O27" s="301">
        <v>903.964</v>
      </c>
      <c r="P27" s="302"/>
      <c r="Q27" s="301"/>
      <c r="R27" s="302">
        <f t="shared" si="4"/>
        <v>1486.7400000000002</v>
      </c>
      <c r="S27" s="304">
        <f t="shared" si="5"/>
        <v>0.033407995021225885</v>
      </c>
      <c r="T27" s="307">
        <v>373.06899999999996</v>
      </c>
      <c r="U27" s="301">
        <v>945.617</v>
      </c>
      <c r="V27" s="302"/>
      <c r="W27" s="356"/>
      <c r="X27" s="302">
        <f t="shared" si="6"/>
        <v>1318.686</v>
      </c>
      <c r="Y27" s="300">
        <f t="shared" si="7"/>
        <v>0.12744049758623377</v>
      </c>
    </row>
    <row r="28" spans="1:25" ht="18.75" customHeight="1">
      <c r="A28" s="306" t="s">
        <v>127</v>
      </c>
      <c r="B28" s="303"/>
      <c r="C28" s="301">
        <v>1372.833</v>
      </c>
      <c r="D28" s="302"/>
      <c r="E28" s="356"/>
      <c r="F28" s="302">
        <f t="shared" si="0"/>
        <v>1372.833</v>
      </c>
      <c r="G28" s="304">
        <f t="shared" si="1"/>
        <v>0.030848432159607322</v>
      </c>
      <c r="H28" s="303"/>
      <c r="I28" s="301">
        <v>1719.382</v>
      </c>
      <c r="J28" s="302"/>
      <c r="K28" s="301"/>
      <c r="L28" s="302"/>
      <c r="M28" s="305" t="str">
        <f t="shared" si="3"/>
        <v>         /0</v>
      </c>
      <c r="N28" s="303"/>
      <c r="O28" s="301">
        <v>1372.833</v>
      </c>
      <c r="P28" s="302"/>
      <c r="Q28" s="301"/>
      <c r="R28" s="302">
        <f t="shared" si="4"/>
        <v>1372.833</v>
      </c>
      <c r="S28" s="304">
        <f t="shared" si="5"/>
        <v>0.030848432159607322</v>
      </c>
      <c r="T28" s="307"/>
      <c r="U28" s="301">
        <v>1719.382</v>
      </c>
      <c r="V28" s="302"/>
      <c r="W28" s="301"/>
      <c r="X28" s="302">
        <f t="shared" si="6"/>
        <v>1719.382</v>
      </c>
      <c r="Y28" s="300">
        <f t="shared" si="7"/>
        <v>-0.20155439570729483</v>
      </c>
    </row>
    <row r="29" spans="1:25" ht="18.75" customHeight="1">
      <c r="A29" s="306" t="s">
        <v>65</v>
      </c>
      <c r="B29" s="303">
        <v>499.818</v>
      </c>
      <c r="C29" s="301">
        <v>628.8729999999999</v>
      </c>
      <c r="D29" s="302">
        <v>11.084</v>
      </c>
      <c r="E29" s="356">
        <v>9.764999999999999</v>
      </c>
      <c r="F29" s="302">
        <f t="shared" si="0"/>
        <v>1149.54</v>
      </c>
      <c r="G29" s="304">
        <f t="shared" si="1"/>
        <v>0.0258308961867576</v>
      </c>
      <c r="H29" s="303">
        <v>1030.675</v>
      </c>
      <c r="I29" s="301">
        <v>1016.747</v>
      </c>
      <c r="J29" s="302"/>
      <c r="K29" s="301"/>
      <c r="L29" s="302"/>
      <c r="M29" s="305" t="str">
        <f t="shared" si="3"/>
        <v>         /0</v>
      </c>
      <c r="N29" s="303">
        <v>499.818</v>
      </c>
      <c r="O29" s="301">
        <v>628.8729999999999</v>
      </c>
      <c r="P29" s="302">
        <v>11.084</v>
      </c>
      <c r="Q29" s="301">
        <v>9.764999999999999</v>
      </c>
      <c r="R29" s="302">
        <f t="shared" si="4"/>
        <v>1149.54</v>
      </c>
      <c r="S29" s="304">
        <f t="shared" si="5"/>
        <v>0.0258308961867576</v>
      </c>
      <c r="T29" s="307">
        <v>1030.675</v>
      </c>
      <c r="U29" s="301">
        <v>1016.747</v>
      </c>
      <c r="V29" s="302"/>
      <c r="W29" s="301"/>
      <c r="X29" s="302">
        <f t="shared" si="6"/>
        <v>2047.422</v>
      </c>
      <c r="Y29" s="300">
        <f t="shared" si="7"/>
        <v>-0.43854271371510123</v>
      </c>
    </row>
    <row r="30" spans="1:25" ht="18.75" customHeight="1">
      <c r="A30" s="306" t="s">
        <v>81</v>
      </c>
      <c r="B30" s="303">
        <v>630.8889999999999</v>
      </c>
      <c r="C30" s="301">
        <v>505.017</v>
      </c>
      <c r="D30" s="302"/>
      <c r="E30" s="356"/>
      <c r="F30" s="302">
        <f t="shared" si="0"/>
        <v>1135.906</v>
      </c>
      <c r="G30" s="304">
        <f t="shared" si="1"/>
        <v>0.02552453152036039</v>
      </c>
      <c r="H30" s="303">
        <v>174.297</v>
      </c>
      <c r="I30" s="301">
        <v>309.18</v>
      </c>
      <c r="J30" s="302"/>
      <c r="K30" s="301"/>
      <c r="L30" s="302"/>
      <c r="M30" s="305" t="str">
        <f t="shared" si="3"/>
        <v>         /0</v>
      </c>
      <c r="N30" s="303">
        <v>630.8889999999999</v>
      </c>
      <c r="O30" s="301">
        <v>505.017</v>
      </c>
      <c r="P30" s="302"/>
      <c r="Q30" s="301"/>
      <c r="R30" s="302">
        <f t="shared" si="4"/>
        <v>1135.906</v>
      </c>
      <c r="S30" s="304">
        <f t="shared" si="5"/>
        <v>0.02552453152036039</v>
      </c>
      <c r="T30" s="307">
        <v>174.297</v>
      </c>
      <c r="U30" s="301">
        <v>309.18</v>
      </c>
      <c r="V30" s="302"/>
      <c r="W30" s="301"/>
      <c r="X30" s="302">
        <f t="shared" si="6"/>
        <v>483.477</v>
      </c>
      <c r="Y30" s="300">
        <f t="shared" si="7"/>
        <v>1.3494519904773132</v>
      </c>
    </row>
    <row r="31" spans="1:25" ht="18.75" customHeight="1">
      <c r="A31" s="306" t="s">
        <v>122</v>
      </c>
      <c r="B31" s="303"/>
      <c r="C31" s="301">
        <v>349.282</v>
      </c>
      <c r="D31" s="302"/>
      <c r="E31" s="356"/>
      <c r="F31" s="302">
        <f t="shared" si="0"/>
        <v>349.282</v>
      </c>
      <c r="G31" s="304">
        <f t="shared" si="1"/>
        <v>0.007848589072066278</v>
      </c>
      <c r="H31" s="303"/>
      <c r="I31" s="301">
        <v>131.618</v>
      </c>
      <c r="J31" s="302"/>
      <c r="K31" s="301"/>
      <c r="L31" s="302"/>
      <c r="M31" s="305" t="str">
        <f t="shared" si="3"/>
        <v>         /0</v>
      </c>
      <c r="N31" s="303"/>
      <c r="O31" s="301">
        <v>349.282</v>
      </c>
      <c r="P31" s="302"/>
      <c r="Q31" s="301"/>
      <c r="R31" s="302">
        <f t="shared" si="4"/>
        <v>349.282</v>
      </c>
      <c r="S31" s="304">
        <f t="shared" si="5"/>
        <v>0.007848589072066278</v>
      </c>
      <c r="T31" s="307"/>
      <c r="U31" s="301">
        <v>131.618</v>
      </c>
      <c r="V31" s="302"/>
      <c r="W31" s="301"/>
      <c r="X31" s="302">
        <f t="shared" si="6"/>
        <v>131.618</v>
      </c>
      <c r="Y31" s="300">
        <f t="shared" si="7"/>
        <v>1.6537555653482046</v>
      </c>
    </row>
    <row r="32" spans="1:25" ht="18.75" customHeight="1">
      <c r="A32" s="306" t="s">
        <v>123</v>
      </c>
      <c r="B32" s="303">
        <v>0.115</v>
      </c>
      <c r="C32" s="301">
        <v>340.356</v>
      </c>
      <c r="D32" s="302"/>
      <c r="E32" s="356"/>
      <c r="F32" s="302">
        <f t="shared" si="0"/>
        <v>340.471</v>
      </c>
      <c r="G32" s="304">
        <f t="shared" si="1"/>
        <v>0.007650600288464558</v>
      </c>
      <c r="H32" s="303">
        <v>0</v>
      </c>
      <c r="I32" s="301">
        <v>209.547</v>
      </c>
      <c r="J32" s="302"/>
      <c r="K32" s="301"/>
      <c r="L32" s="302"/>
      <c r="M32" s="305" t="str">
        <f t="shared" si="3"/>
        <v>         /0</v>
      </c>
      <c r="N32" s="303">
        <v>0.115</v>
      </c>
      <c r="O32" s="301">
        <v>340.356</v>
      </c>
      <c r="P32" s="302"/>
      <c r="Q32" s="301"/>
      <c r="R32" s="302">
        <f t="shared" si="4"/>
        <v>340.471</v>
      </c>
      <c r="S32" s="304">
        <f t="shared" si="5"/>
        <v>0.007650600288464558</v>
      </c>
      <c r="T32" s="307">
        <v>0</v>
      </c>
      <c r="U32" s="301">
        <v>209.547</v>
      </c>
      <c r="V32" s="302"/>
      <c r="W32" s="301"/>
      <c r="X32" s="302">
        <f t="shared" si="6"/>
        <v>209.547</v>
      </c>
      <c r="Y32" s="300">
        <f t="shared" si="7"/>
        <v>0.6247953919645712</v>
      </c>
    </row>
    <row r="33" spans="1:25" ht="18.75" customHeight="1">
      <c r="A33" s="306" t="s">
        <v>93</v>
      </c>
      <c r="B33" s="303">
        <v>96.914</v>
      </c>
      <c r="C33" s="301">
        <v>230.196</v>
      </c>
      <c r="D33" s="302"/>
      <c r="E33" s="356"/>
      <c r="F33" s="302">
        <f t="shared" si="0"/>
        <v>327.11</v>
      </c>
      <c r="G33" s="304">
        <f t="shared" si="1"/>
        <v>0.007350370105999165</v>
      </c>
      <c r="H33" s="303">
        <v>6.487</v>
      </c>
      <c r="I33" s="301">
        <v>20.883</v>
      </c>
      <c r="J33" s="302"/>
      <c r="K33" s="301"/>
      <c r="L33" s="302"/>
      <c r="M33" s="305" t="str">
        <f t="shared" si="3"/>
        <v>         /0</v>
      </c>
      <c r="N33" s="303">
        <v>96.914</v>
      </c>
      <c r="O33" s="301">
        <v>230.196</v>
      </c>
      <c r="P33" s="302"/>
      <c r="Q33" s="301"/>
      <c r="R33" s="302">
        <f t="shared" si="4"/>
        <v>327.11</v>
      </c>
      <c r="S33" s="304">
        <f t="shared" si="5"/>
        <v>0.007350370105999165</v>
      </c>
      <c r="T33" s="307">
        <v>6.487</v>
      </c>
      <c r="U33" s="301">
        <v>20.883</v>
      </c>
      <c r="V33" s="302"/>
      <c r="W33" s="301"/>
      <c r="X33" s="302">
        <f t="shared" si="6"/>
        <v>27.369999999999997</v>
      </c>
      <c r="Y33" s="300" t="str">
        <f t="shared" si="7"/>
        <v>  *  </v>
      </c>
    </row>
    <row r="34" spans="1:25" ht="18.75" customHeight="1">
      <c r="A34" s="306" t="s">
        <v>128</v>
      </c>
      <c r="B34" s="303"/>
      <c r="C34" s="301"/>
      <c r="D34" s="302"/>
      <c r="E34" s="301">
        <v>266.49</v>
      </c>
      <c r="F34" s="302">
        <f t="shared" si="0"/>
        <v>266.49</v>
      </c>
      <c r="G34" s="304">
        <f t="shared" si="1"/>
        <v>0.005988200084215455</v>
      </c>
      <c r="H34" s="303"/>
      <c r="I34" s="301"/>
      <c r="J34" s="302"/>
      <c r="K34" s="301">
        <v>70.91</v>
      </c>
      <c r="L34" s="302"/>
      <c r="M34" s="305" t="str">
        <f t="shared" si="3"/>
        <v>         /0</v>
      </c>
      <c r="N34" s="303"/>
      <c r="O34" s="301"/>
      <c r="P34" s="302"/>
      <c r="Q34" s="301">
        <v>266.49</v>
      </c>
      <c r="R34" s="302">
        <f t="shared" si="4"/>
        <v>266.49</v>
      </c>
      <c r="S34" s="304">
        <f t="shared" si="5"/>
        <v>0.005988200084215455</v>
      </c>
      <c r="T34" s="307"/>
      <c r="U34" s="301"/>
      <c r="V34" s="302"/>
      <c r="W34" s="301">
        <v>70.91</v>
      </c>
      <c r="X34" s="302">
        <f t="shared" si="6"/>
        <v>70.91</v>
      </c>
      <c r="Y34" s="300">
        <f t="shared" si="7"/>
        <v>2.7581441263573545</v>
      </c>
    </row>
    <row r="35" spans="1:25" ht="18.75" customHeight="1">
      <c r="A35" s="306" t="s">
        <v>101</v>
      </c>
      <c r="B35" s="303">
        <v>120.82</v>
      </c>
      <c r="C35" s="301">
        <v>118.66600000000001</v>
      </c>
      <c r="D35" s="302"/>
      <c r="E35" s="301"/>
      <c r="F35" s="302">
        <f t="shared" si="0"/>
        <v>239.486</v>
      </c>
      <c r="G35" s="304">
        <f t="shared" si="1"/>
        <v>0.005381402999618831</v>
      </c>
      <c r="H35" s="303">
        <v>85.05</v>
      </c>
      <c r="I35" s="301">
        <v>30.735</v>
      </c>
      <c r="J35" s="302"/>
      <c r="K35" s="301"/>
      <c r="L35" s="302"/>
      <c r="M35" s="305" t="str">
        <f t="shared" si="3"/>
        <v>         /0</v>
      </c>
      <c r="N35" s="303">
        <v>120.82</v>
      </c>
      <c r="O35" s="301">
        <v>118.66600000000001</v>
      </c>
      <c r="P35" s="302"/>
      <c r="Q35" s="301"/>
      <c r="R35" s="302">
        <f t="shared" si="4"/>
        <v>239.486</v>
      </c>
      <c r="S35" s="304">
        <f t="shared" si="5"/>
        <v>0.005381402999618831</v>
      </c>
      <c r="T35" s="307">
        <v>85.05</v>
      </c>
      <c r="U35" s="301">
        <v>30.735</v>
      </c>
      <c r="V35" s="302"/>
      <c r="W35" s="301"/>
      <c r="X35" s="302">
        <f t="shared" si="6"/>
        <v>115.785</v>
      </c>
      <c r="Y35" s="300">
        <f t="shared" si="7"/>
        <v>1.068368096040074</v>
      </c>
    </row>
    <row r="36" spans="1:25" ht="18.75" customHeight="1" thickBot="1">
      <c r="A36" s="306" t="s">
        <v>38</v>
      </c>
      <c r="B36" s="303">
        <v>252.76899999999995</v>
      </c>
      <c r="C36" s="301">
        <v>339.967</v>
      </c>
      <c r="D36" s="302">
        <v>0.063</v>
      </c>
      <c r="E36" s="301">
        <v>46.348</v>
      </c>
      <c r="F36" s="302">
        <f t="shared" si="0"/>
        <v>639.1469999999998</v>
      </c>
      <c r="G36" s="304">
        <f t="shared" si="1"/>
        <v>0.014362040298795654</v>
      </c>
      <c r="H36" s="303">
        <v>106.75499999999998</v>
      </c>
      <c r="I36" s="301">
        <v>246.292</v>
      </c>
      <c r="J36" s="302">
        <v>84.144</v>
      </c>
      <c r="K36" s="301">
        <v>135.274</v>
      </c>
      <c r="L36" s="302"/>
      <c r="M36" s="305" t="s">
        <v>281</v>
      </c>
      <c r="N36" s="303">
        <v>252.76899999999995</v>
      </c>
      <c r="O36" s="301">
        <v>339.967</v>
      </c>
      <c r="P36" s="302">
        <v>0.063</v>
      </c>
      <c r="Q36" s="301">
        <v>46.348</v>
      </c>
      <c r="R36" s="302">
        <f t="shared" si="4"/>
        <v>639.1469999999998</v>
      </c>
      <c r="S36" s="304">
        <f t="shared" si="5"/>
        <v>0.014362040298795654</v>
      </c>
      <c r="T36" s="307">
        <v>106.75499999999998</v>
      </c>
      <c r="U36" s="301">
        <v>246.292</v>
      </c>
      <c r="V36" s="302">
        <v>84.144</v>
      </c>
      <c r="W36" s="301">
        <v>135.274</v>
      </c>
      <c r="X36" s="302">
        <f t="shared" si="6"/>
        <v>572.4649999999999</v>
      </c>
      <c r="Y36" s="300">
        <f t="shared" si="7"/>
        <v>0.11648223035469396</v>
      </c>
    </row>
    <row r="37" spans="1:25" s="292" customFormat="1" ht="18.75" customHeight="1">
      <c r="A37" s="299" t="s">
        <v>218</v>
      </c>
      <c r="B37" s="296">
        <f>SUM(B38:B46)</f>
        <v>2584.159</v>
      </c>
      <c r="C37" s="295">
        <f>SUM(C38:C46)</f>
        <v>1149.312</v>
      </c>
      <c r="D37" s="294">
        <f>SUM(D38:D46)</f>
        <v>201.549</v>
      </c>
      <c r="E37" s="295">
        <f>SUM(E38:E46)</f>
        <v>14.216</v>
      </c>
      <c r="F37" s="294">
        <f t="shared" si="0"/>
        <v>3949.236</v>
      </c>
      <c r="G37" s="297">
        <f t="shared" si="1"/>
        <v>0.08874184902918197</v>
      </c>
      <c r="H37" s="296">
        <f>SUM(H38:H46)</f>
        <v>3024.661</v>
      </c>
      <c r="I37" s="295">
        <f>SUM(I38:I46)</f>
        <v>768.7929999999999</v>
      </c>
      <c r="J37" s="294">
        <f>SUM(J38:J46)</f>
        <v>15.517</v>
      </c>
      <c r="K37" s="295">
        <f>SUM(K38:K46)</f>
        <v>0.856</v>
      </c>
      <c r="L37" s="294">
        <f aca="true" t="shared" si="8" ref="L37:L65">SUM(H37:K37)</f>
        <v>3809.8269999999998</v>
      </c>
      <c r="M37" s="298">
        <f aca="true" t="shared" si="9" ref="M37:M44">IF(ISERROR(F37/L37-1),"         /0",(F37/L37-1))</f>
        <v>0.03659195023816042</v>
      </c>
      <c r="N37" s="296">
        <f>SUM(N38:N46)</f>
        <v>2584.159</v>
      </c>
      <c r="O37" s="295">
        <f>SUM(O38:O46)</f>
        <v>1149.312</v>
      </c>
      <c r="P37" s="294">
        <f>SUM(P38:P46)</f>
        <v>201.549</v>
      </c>
      <c r="Q37" s="295">
        <f>SUM(Q38:Q46)</f>
        <v>14.216</v>
      </c>
      <c r="R37" s="294">
        <f t="shared" si="4"/>
        <v>3949.236</v>
      </c>
      <c r="S37" s="297">
        <f t="shared" si="5"/>
        <v>0.08874184902918197</v>
      </c>
      <c r="T37" s="296">
        <f>SUM(T38:T46)</f>
        <v>3024.661</v>
      </c>
      <c r="U37" s="295">
        <f>SUM(U38:U46)</f>
        <v>768.7929999999999</v>
      </c>
      <c r="V37" s="294">
        <f>SUM(V38:V46)</f>
        <v>15.517</v>
      </c>
      <c r="W37" s="295">
        <f>SUM(W38:W46)</f>
        <v>0.856</v>
      </c>
      <c r="X37" s="294">
        <f t="shared" si="6"/>
        <v>3809.8269999999998</v>
      </c>
      <c r="Y37" s="293">
        <f t="shared" si="7"/>
        <v>0.03659195023816042</v>
      </c>
    </row>
    <row r="38" spans="1:25" ht="18.75" customHeight="1">
      <c r="A38" s="306" t="s">
        <v>123</v>
      </c>
      <c r="B38" s="303">
        <v>1149.3029999999999</v>
      </c>
      <c r="C38" s="301">
        <v>55.245</v>
      </c>
      <c r="D38" s="302"/>
      <c r="E38" s="301"/>
      <c r="F38" s="302">
        <f t="shared" si="0"/>
        <v>1204.5479999999998</v>
      </c>
      <c r="G38" s="304">
        <f t="shared" si="1"/>
        <v>0.02706696099306374</v>
      </c>
      <c r="H38" s="303">
        <v>1448.752</v>
      </c>
      <c r="I38" s="301"/>
      <c r="J38" s="302"/>
      <c r="K38" s="301"/>
      <c r="L38" s="302">
        <f t="shared" si="8"/>
        <v>1448.752</v>
      </c>
      <c r="M38" s="305">
        <f t="shared" si="9"/>
        <v>-0.16856163097617827</v>
      </c>
      <c r="N38" s="303">
        <v>1149.3029999999999</v>
      </c>
      <c r="O38" s="301">
        <v>55.245</v>
      </c>
      <c r="P38" s="302"/>
      <c r="Q38" s="301"/>
      <c r="R38" s="302">
        <f t="shared" si="4"/>
        <v>1204.5479999999998</v>
      </c>
      <c r="S38" s="304">
        <f t="shared" si="5"/>
        <v>0.02706696099306374</v>
      </c>
      <c r="T38" s="303">
        <v>1448.752</v>
      </c>
      <c r="U38" s="301"/>
      <c r="V38" s="302"/>
      <c r="W38" s="301"/>
      <c r="X38" s="285">
        <f t="shared" si="6"/>
        <v>1448.752</v>
      </c>
      <c r="Y38" s="300">
        <f t="shared" si="7"/>
        <v>-0.16856163097617827</v>
      </c>
    </row>
    <row r="39" spans="1:25" ht="18.75" customHeight="1">
      <c r="A39" s="306" t="s">
        <v>127</v>
      </c>
      <c r="B39" s="303">
        <v>622.008</v>
      </c>
      <c r="C39" s="301"/>
      <c r="D39" s="302"/>
      <c r="E39" s="301"/>
      <c r="F39" s="302">
        <f t="shared" si="0"/>
        <v>622.008</v>
      </c>
      <c r="G39" s="304">
        <f t="shared" si="1"/>
        <v>0.013976916049317748</v>
      </c>
      <c r="H39" s="303">
        <v>727.658</v>
      </c>
      <c r="I39" s="301"/>
      <c r="J39" s="302"/>
      <c r="K39" s="301"/>
      <c r="L39" s="302">
        <f t="shared" si="8"/>
        <v>727.658</v>
      </c>
      <c r="M39" s="305">
        <f t="shared" si="9"/>
        <v>-0.14519183462560703</v>
      </c>
      <c r="N39" s="303">
        <v>622.008</v>
      </c>
      <c r="O39" s="301"/>
      <c r="P39" s="302"/>
      <c r="Q39" s="301"/>
      <c r="R39" s="302">
        <f t="shared" si="4"/>
        <v>622.008</v>
      </c>
      <c r="S39" s="304">
        <f t="shared" si="5"/>
        <v>0.013976916049317748</v>
      </c>
      <c r="T39" s="303">
        <v>727.658</v>
      </c>
      <c r="U39" s="301"/>
      <c r="V39" s="302"/>
      <c r="W39" s="301"/>
      <c r="X39" s="285">
        <f t="shared" si="6"/>
        <v>727.658</v>
      </c>
      <c r="Y39" s="300">
        <f t="shared" si="7"/>
        <v>-0.14519183462560703</v>
      </c>
    </row>
    <row r="40" spans="1:25" ht="18.75" customHeight="1">
      <c r="A40" s="306" t="s">
        <v>110</v>
      </c>
      <c r="B40" s="303">
        <v>114.415</v>
      </c>
      <c r="C40" s="301">
        <v>460.068</v>
      </c>
      <c r="D40" s="302"/>
      <c r="E40" s="301"/>
      <c r="F40" s="302">
        <f t="shared" si="0"/>
        <v>574.483</v>
      </c>
      <c r="G40" s="304">
        <f t="shared" si="1"/>
        <v>0.0129089990205274</v>
      </c>
      <c r="H40" s="303">
        <v>104.972</v>
      </c>
      <c r="I40" s="301">
        <v>322.43699999999995</v>
      </c>
      <c r="J40" s="302"/>
      <c r="K40" s="301"/>
      <c r="L40" s="302">
        <f t="shared" si="8"/>
        <v>427.40899999999993</v>
      </c>
      <c r="M40" s="305">
        <f t="shared" si="9"/>
        <v>0.3441059968320743</v>
      </c>
      <c r="N40" s="303">
        <v>114.415</v>
      </c>
      <c r="O40" s="301">
        <v>460.068</v>
      </c>
      <c r="P40" s="302"/>
      <c r="Q40" s="301"/>
      <c r="R40" s="302">
        <f t="shared" si="4"/>
        <v>574.483</v>
      </c>
      <c r="S40" s="304">
        <f t="shared" si="5"/>
        <v>0.0129089990205274</v>
      </c>
      <c r="T40" s="303">
        <v>104.972</v>
      </c>
      <c r="U40" s="301">
        <v>322.43699999999995</v>
      </c>
      <c r="V40" s="302"/>
      <c r="W40" s="301"/>
      <c r="X40" s="285">
        <f t="shared" si="6"/>
        <v>427.40899999999993</v>
      </c>
      <c r="Y40" s="300">
        <f t="shared" si="7"/>
        <v>0.3441059968320743</v>
      </c>
    </row>
    <row r="41" spans="1:25" ht="18.75" customHeight="1">
      <c r="A41" s="306" t="s">
        <v>65</v>
      </c>
      <c r="B41" s="303">
        <v>330.7320000000001</v>
      </c>
      <c r="C41" s="301">
        <v>133.163</v>
      </c>
      <c r="D41" s="302"/>
      <c r="E41" s="301"/>
      <c r="F41" s="302">
        <f aca="true" t="shared" si="10" ref="F41:F72">SUM(B41:E41)</f>
        <v>463.8950000000001</v>
      </c>
      <c r="G41" s="304">
        <f aca="true" t="shared" si="11" ref="G41:G72">F41/$F$9</f>
        <v>0.010424016203486543</v>
      </c>
      <c r="H41" s="303">
        <v>241.84199999999998</v>
      </c>
      <c r="I41" s="301">
        <v>133.82299999999998</v>
      </c>
      <c r="J41" s="302"/>
      <c r="K41" s="301"/>
      <c r="L41" s="302">
        <f t="shared" si="8"/>
        <v>375.66499999999996</v>
      </c>
      <c r="M41" s="305">
        <f t="shared" si="9"/>
        <v>0.2348635087112192</v>
      </c>
      <c r="N41" s="303">
        <v>330.7320000000001</v>
      </c>
      <c r="O41" s="301">
        <v>133.163</v>
      </c>
      <c r="P41" s="302"/>
      <c r="Q41" s="301"/>
      <c r="R41" s="302">
        <f aca="true" t="shared" si="12" ref="R41:R72">SUM(N41:Q41)</f>
        <v>463.8950000000001</v>
      </c>
      <c r="S41" s="304">
        <f aca="true" t="shared" si="13" ref="S41:S72">R41/$R$9</f>
        <v>0.010424016203486543</v>
      </c>
      <c r="T41" s="303">
        <v>241.84199999999998</v>
      </c>
      <c r="U41" s="301">
        <v>133.82299999999998</v>
      </c>
      <c r="V41" s="302"/>
      <c r="W41" s="301"/>
      <c r="X41" s="285">
        <f aca="true" t="shared" si="14" ref="X41:X72">SUM(T41:W41)</f>
        <v>375.66499999999996</v>
      </c>
      <c r="Y41" s="300">
        <f t="shared" si="7"/>
        <v>0.2348635087112192</v>
      </c>
    </row>
    <row r="42" spans="1:25" ht="18.75" customHeight="1">
      <c r="A42" s="306" t="s">
        <v>117</v>
      </c>
      <c r="B42" s="303">
        <v>215.654</v>
      </c>
      <c r="C42" s="301">
        <v>83.946</v>
      </c>
      <c r="D42" s="302"/>
      <c r="E42" s="301"/>
      <c r="F42" s="302">
        <f t="shared" si="10"/>
        <v>299.6</v>
      </c>
      <c r="G42" s="304">
        <f t="shared" si="11"/>
        <v>0.006732202879023417</v>
      </c>
      <c r="H42" s="303">
        <v>329.121</v>
      </c>
      <c r="I42" s="301">
        <v>76.419</v>
      </c>
      <c r="J42" s="302"/>
      <c r="K42" s="301"/>
      <c r="L42" s="302">
        <f t="shared" si="8"/>
        <v>405.53999999999996</v>
      </c>
      <c r="M42" s="305">
        <f t="shared" si="9"/>
        <v>-0.2612319376633623</v>
      </c>
      <c r="N42" s="303">
        <v>215.654</v>
      </c>
      <c r="O42" s="301">
        <v>83.946</v>
      </c>
      <c r="P42" s="302"/>
      <c r="Q42" s="301"/>
      <c r="R42" s="302">
        <f t="shared" si="12"/>
        <v>299.6</v>
      </c>
      <c r="S42" s="304">
        <f t="shared" si="13"/>
        <v>0.006732202879023417</v>
      </c>
      <c r="T42" s="303">
        <v>329.121</v>
      </c>
      <c r="U42" s="301">
        <v>76.419</v>
      </c>
      <c r="V42" s="302"/>
      <c r="W42" s="301"/>
      <c r="X42" s="285">
        <f t="shared" si="14"/>
        <v>405.53999999999996</v>
      </c>
      <c r="Y42" s="300">
        <f aca="true" t="shared" si="15" ref="Y42:Y73">IF(ISERROR(R42/X42-1),"         /0",IF(R42/X42&gt;5,"  *  ",(R42/X42-1)))</f>
        <v>-0.2612319376633623</v>
      </c>
    </row>
    <row r="43" spans="1:25" ht="18.75" customHeight="1">
      <c r="A43" s="306" t="s">
        <v>109</v>
      </c>
      <c r="B43" s="303">
        <v>4.962</v>
      </c>
      <c r="C43" s="301">
        <v>266.838</v>
      </c>
      <c r="D43" s="302"/>
      <c r="E43" s="301"/>
      <c r="F43" s="302">
        <f t="shared" si="10"/>
        <v>271.8</v>
      </c>
      <c r="G43" s="304">
        <f t="shared" si="11"/>
        <v>0.006107519167284929</v>
      </c>
      <c r="H43" s="303">
        <v>11.131</v>
      </c>
      <c r="I43" s="301">
        <v>208.314</v>
      </c>
      <c r="J43" s="302"/>
      <c r="K43" s="301"/>
      <c r="L43" s="302">
        <f t="shared" si="8"/>
        <v>219.445</v>
      </c>
      <c r="M43" s="305">
        <f t="shared" si="9"/>
        <v>0.23857914283761317</v>
      </c>
      <c r="N43" s="303">
        <v>4.962</v>
      </c>
      <c r="O43" s="301">
        <v>266.838</v>
      </c>
      <c r="P43" s="302"/>
      <c r="Q43" s="301"/>
      <c r="R43" s="302">
        <f t="shared" si="12"/>
        <v>271.8</v>
      </c>
      <c r="S43" s="304">
        <f t="shared" si="13"/>
        <v>0.006107519167284929</v>
      </c>
      <c r="T43" s="303">
        <v>11.131</v>
      </c>
      <c r="U43" s="301">
        <v>208.314</v>
      </c>
      <c r="V43" s="302"/>
      <c r="W43" s="301"/>
      <c r="X43" s="285">
        <f t="shared" si="14"/>
        <v>219.445</v>
      </c>
      <c r="Y43" s="300">
        <f t="shared" si="15"/>
        <v>0.23857914283761317</v>
      </c>
    </row>
    <row r="44" spans="1:25" ht="18.75" customHeight="1">
      <c r="A44" s="306" t="s">
        <v>108</v>
      </c>
      <c r="B44" s="303">
        <v>80.717</v>
      </c>
      <c r="C44" s="301">
        <v>150.052</v>
      </c>
      <c r="D44" s="302"/>
      <c r="E44" s="301"/>
      <c r="F44" s="302">
        <f t="shared" si="10"/>
        <v>230.769</v>
      </c>
      <c r="G44" s="304">
        <f t="shared" si="11"/>
        <v>0.005185526455905724</v>
      </c>
      <c r="H44" s="303"/>
      <c r="I44" s="301"/>
      <c r="J44" s="302"/>
      <c r="K44" s="301"/>
      <c r="L44" s="302">
        <f t="shared" si="8"/>
        <v>0</v>
      </c>
      <c r="M44" s="305" t="str">
        <f t="shared" si="9"/>
        <v>         /0</v>
      </c>
      <c r="N44" s="303">
        <v>80.717</v>
      </c>
      <c r="O44" s="301">
        <v>150.052</v>
      </c>
      <c r="P44" s="302"/>
      <c r="Q44" s="301"/>
      <c r="R44" s="302">
        <f t="shared" si="12"/>
        <v>230.769</v>
      </c>
      <c r="S44" s="304">
        <f t="shared" si="13"/>
        <v>0.005185526455905724</v>
      </c>
      <c r="T44" s="303"/>
      <c r="U44" s="301"/>
      <c r="V44" s="302"/>
      <c r="W44" s="301"/>
      <c r="X44" s="285">
        <f t="shared" si="14"/>
        <v>0</v>
      </c>
      <c r="Y44" s="300" t="str">
        <f t="shared" si="15"/>
        <v>         /0</v>
      </c>
    </row>
    <row r="45" spans="1:25" ht="18.75" customHeight="1">
      <c r="A45" s="306" t="s">
        <v>116</v>
      </c>
      <c r="B45" s="303"/>
      <c r="C45" s="301"/>
      <c r="D45" s="302">
        <v>201.489</v>
      </c>
      <c r="E45" s="301">
        <v>14.186</v>
      </c>
      <c r="F45" s="302">
        <f t="shared" si="10"/>
        <v>215.675</v>
      </c>
      <c r="G45" s="304">
        <f t="shared" si="11"/>
        <v>0.004846354659323683</v>
      </c>
      <c r="H45" s="303"/>
      <c r="I45" s="301"/>
      <c r="J45" s="302">
        <v>15.517</v>
      </c>
      <c r="K45" s="301">
        <v>0.856</v>
      </c>
      <c r="L45" s="302">
        <f t="shared" si="8"/>
        <v>16.373</v>
      </c>
      <c r="M45" s="305" t="s">
        <v>281</v>
      </c>
      <c r="N45" s="303"/>
      <c r="O45" s="301"/>
      <c r="P45" s="302">
        <v>201.489</v>
      </c>
      <c r="Q45" s="301">
        <v>14.186</v>
      </c>
      <c r="R45" s="302">
        <f t="shared" si="12"/>
        <v>215.675</v>
      </c>
      <c r="S45" s="304">
        <f t="shared" si="13"/>
        <v>0.004846354659323683</v>
      </c>
      <c r="T45" s="303"/>
      <c r="U45" s="301"/>
      <c r="V45" s="302">
        <v>15.517</v>
      </c>
      <c r="W45" s="301">
        <v>0.856</v>
      </c>
      <c r="X45" s="285">
        <f t="shared" si="14"/>
        <v>16.373</v>
      </c>
      <c r="Y45" s="300" t="str">
        <f t="shared" si="15"/>
        <v>  *  </v>
      </c>
    </row>
    <row r="46" spans="1:25" ht="18.75" customHeight="1" thickBot="1">
      <c r="A46" s="306" t="s">
        <v>38</v>
      </c>
      <c r="B46" s="303">
        <v>66.368</v>
      </c>
      <c r="C46" s="301">
        <v>0</v>
      </c>
      <c r="D46" s="302">
        <v>0.06</v>
      </c>
      <c r="E46" s="301">
        <v>0.03</v>
      </c>
      <c r="F46" s="302">
        <f t="shared" si="10"/>
        <v>66.458</v>
      </c>
      <c r="G46" s="304">
        <f t="shared" si="11"/>
        <v>0.0014933536012487923</v>
      </c>
      <c r="H46" s="303">
        <v>161.185</v>
      </c>
      <c r="I46" s="301">
        <v>27.8</v>
      </c>
      <c r="J46" s="302">
        <v>0</v>
      </c>
      <c r="K46" s="301">
        <v>0</v>
      </c>
      <c r="L46" s="302">
        <f t="shared" si="8"/>
        <v>188.985</v>
      </c>
      <c r="M46" s="305">
        <f aca="true" t="shared" si="16" ref="M46:M65">IF(ISERROR(F46/L46-1),"         /0",(F46/L46-1))</f>
        <v>-0.6483424610418816</v>
      </c>
      <c r="N46" s="303">
        <v>66.368</v>
      </c>
      <c r="O46" s="301">
        <v>0</v>
      </c>
      <c r="P46" s="302">
        <v>0.06</v>
      </c>
      <c r="Q46" s="301">
        <v>0.03</v>
      </c>
      <c r="R46" s="302">
        <f t="shared" si="12"/>
        <v>66.458</v>
      </c>
      <c r="S46" s="304">
        <f t="shared" si="13"/>
        <v>0.0014933536012487923</v>
      </c>
      <c r="T46" s="303">
        <v>161.185</v>
      </c>
      <c r="U46" s="301">
        <v>27.8</v>
      </c>
      <c r="V46" s="302">
        <v>0</v>
      </c>
      <c r="W46" s="301">
        <v>0</v>
      </c>
      <c r="X46" s="285">
        <f t="shared" si="14"/>
        <v>188.985</v>
      </c>
      <c r="Y46" s="300">
        <f t="shared" si="15"/>
        <v>-0.6483424610418816</v>
      </c>
    </row>
    <row r="47" spans="1:25" s="292" customFormat="1" ht="18.75" customHeight="1">
      <c r="A47" s="299" t="s">
        <v>209</v>
      </c>
      <c r="B47" s="296">
        <f>SUM(B48:B58)</f>
        <v>2391.73</v>
      </c>
      <c r="C47" s="295">
        <f>SUM(C48:C58)</f>
        <v>1728.3600000000004</v>
      </c>
      <c r="D47" s="294">
        <f>SUM(D48:D58)</f>
        <v>0.563</v>
      </c>
      <c r="E47" s="295">
        <f>SUM(E48:E58)</f>
        <v>0</v>
      </c>
      <c r="F47" s="294">
        <f t="shared" si="10"/>
        <v>4120.653</v>
      </c>
      <c r="G47" s="297">
        <f t="shared" si="11"/>
        <v>0.09259369823116315</v>
      </c>
      <c r="H47" s="296">
        <f>SUM(H48:H58)</f>
        <v>1530.452</v>
      </c>
      <c r="I47" s="295">
        <f>SUM(I48:I58)</f>
        <v>1192.7179999999998</v>
      </c>
      <c r="J47" s="294">
        <f>SUM(J48:J58)</f>
        <v>1.133</v>
      </c>
      <c r="K47" s="295">
        <f>SUM(K48:K58)</f>
        <v>0.155</v>
      </c>
      <c r="L47" s="294">
        <f t="shared" si="8"/>
        <v>2724.458</v>
      </c>
      <c r="M47" s="298">
        <f t="shared" si="16"/>
        <v>0.5124670668441209</v>
      </c>
      <c r="N47" s="296">
        <f>SUM(N48:N58)</f>
        <v>2391.73</v>
      </c>
      <c r="O47" s="295">
        <f>SUM(O48:O58)</f>
        <v>1728.3600000000004</v>
      </c>
      <c r="P47" s="294">
        <f>SUM(P48:P58)</f>
        <v>0.563</v>
      </c>
      <c r="Q47" s="295">
        <f>SUM(Q48:Q58)</f>
        <v>0</v>
      </c>
      <c r="R47" s="294">
        <f t="shared" si="12"/>
        <v>4120.653</v>
      </c>
      <c r="S47" s="297">
        <f t="shared" si="13"/>
        <v>0.09259369823116315</v>
      </c>
      <c r="T47" s="296">
        <f>SUM(T48:T58)</f>
        <v>1530.452</v>
      </c>
      <c r="U47" s="295">
        <f>SUM(U48:U58)</f>
        <v>1192.7179999999998</v>
      </c>
      <c r="V47" s="294">
        <f>SUM(V48:V58)</f>
        <v>1.133</v>
      </c>
      <c r="W47" s="295">
        <f>SUM(W48:W58)</f>
        <v>0.155</v>
      </c>
      <c r="X47" s="294">
        <f t="shared" si="14"/>
        <v>2724.458</v>
      </c>
      <c r="Y47" s="293">
        <f t="shared" si="15"/>
        <v>0.5124670668441209</v>
      </c>
    </row>
    <row r="48" spans="1:25" s="276" customFormat="1" ht="18.75" customHeight="1">
      <c r="A48" s="291" t="s">
        <v>81</v>
      </c>
      <c r="B48" s="289">
        <v>733.9929999999999</v>
      </c>
      <c r="C48" s="286">
        <v>614.672</v>
      </c>
      <c r="D48" s="285"/>
      <c r="E48" s="286"/>
      <c r="F48" s="285">
        <f t="shared" si="10"/>
        <v>1348.665</v>
      </c>
      <c r="G48" s="288">
        <f t="shared" si="11"/>
        <v>0.03030536180186287</v>
      </c>
      <c r="H48" s="289">
        <v>597.986</v>
      </c>
      <c r="I48" s="286">
        <v>480.911</v>
      </c>
      <c r="J48" s="285"/>
      <c r="K48" s="286"/>
      <c r="L48" s="285">
        <f t="shared" si="8"/>
        <v>1078.897</v>
      </c>
      <c r="M48" s="290">
        <f t="shared" si="16"/>
        <v>0.25004055067351194</v>
      </c>
      <c r="N48" s="289">
        <v>733.9929999999999</v>
      </c>
      <c r="O48" s="286">
        <v>614.672</v>
      </c>
      <c r="P48" s="285"/>
      <c r="Q48" s="286"/>
      <c r="R48" s="285">
        <f t="shared" si="12"/>
        <v>1348.665</v>
      </c>
      <c r="S48" s="288">
        <f t="shared" si="13"/>
        <v>0.03030536180186287</v>
      </c>
      <c r="T48" s="287">
        <v>597.986</v>
      </c>
      <c r="U48" s="286">
        <v>480.911</v>
      </c>
      <c r="V48" s="285"/>
      <c r="W48" s="286"/>
      <c r="X48" s="285">
        <f t="shared" si="14"/>
        <v>1078.897</v>
      </c>
      <c r="Y48" s="284">
        <f t="shared" si="15"/>
        <v>0.25004055067351194</v>
      </c>
    </row>
    <row r="49" spans="1:25" s="276" customFormat="1" ht="18.75" customHeight="1">
      <c r="A49" s="291" t="s">
        <v>120</v>
      </c>
      <c r="B49" s="289">
        <v>428.955</v>
      </c>
      <c r="C49" s="286">
        <v>224.69000000000003</v>
      </c>
      <c r="D49" s="285"/>
      <c r="E49" s="286"/>
      <c r="F49" s="285">
        <f t="shared" si="10"/>
        <v>653.645</v>
      </c>
      <c r="G49" s="288">
        <f t="shared" si="11"/>
        <v>0.014687819595658414</v>
      </c>
      <c r="H49" s="289">
        <v>93.198</v>
      </c>
      <c r="I49" s="286">
        <v>119.98700000000001</v>
      </c>
      <c r="J49" s="285"/>
      <c r="K49" s="286"/>
      <c r="L49" s="285">
        <f t="shared" si="8"/>
        <v>213.185</v>
      </c>
      <c r="M49" s="290">
        <f t="shared" si="16"/>
        <v>2.066092830170978</v>
      </c>
      <c r="N49" s="289">
        <v>428.955</v>
      </c>
      <c r="O49" s="286">
        <v>224.69000000000003</v>
      </c>
      <c r="P49" s="285"/>
      <c r="Q49" s="286"/>
      <c r="R49" s="285">
        <f t="shared" si="12"/>
        <v>653.645</v>
      </c>
      <c r="S49" s="288">
        <f t="shared" si="13"/>
        <v>0.014687819595658414</v>
      </c>
      <c r="T49" s="287">
        <v>93.198</v>
      </c>
      <c r="U49" s="286">
        <v>119.98700000000001</v>
      </c>
      <c r="V49" s="285"/>
      <c r="W49" s="286"/>
      <c r="X49" s="285">
        <f t="shared" si="14"/>
        <v>213.185</v>
      </c>
      <c r="Y49" s="284">
        <f t="shared" si="15"/>
        <v>2.066092830170978</v>
      </c>
    </row>
    <row r="50" spans="1:25" s="276" customFormat="1" ht="18.75" customHeight="1">
      <c r="A50" s="291" t="s">
        <v>78</v>
      </c>
      <c r="B50" s="289">
        <v>318.242</v>
      </c>
      <c r="C50" s="286">
        <v>330.119</v>
      </c>
      <c r="D50" s="285"/>
      <c r="E50" s="286"/>
      <c r="F50" s="285">
        <f t="shared" si="10"/>
        <v>648.3610000000001</v>
      </c>
      <c r="G50" s="288">
        <f t="shared" si="11"/>
        <v>0.014569084749153879</v>
      </c>
      <c r="H50" s="289">
        <v>165.889</v>
      </c>
      <c r="I50" s="286">
        <v>172.742</v>
      </c>
      <c r="J50" s="285"/>
      <c r="K50" s="286"/>
      <c r="L50" s="285">
        <f t="shared" si="8"/>
        <v>338.631</v>
      </c>
      <c r="M50" s="290">
        <f t="shared" si="16"/>
        <v>0.9146534133023856</v>
      </c>
      <c r="N50" s="289">
        <v>318.242</v>
      </c>
      <c r="O50" s="286">
        <v>330.119</v>
      </c>
      <c r="P50" s="285"/>
      <c r="Q50" s="286"/>
      <c r="R50" s="285">
        <f t="shared" si="12"/>
        <v>648.3610000000001</v>
      </c>
      <c r="S50" s="288">
        <f t="shared" si="13"/>
        <v>0.014569084749153879</v>
      </c>
      <c r="T50" s="287">
        <v>165.889</v>
      </c>
      <c r="U50" s="286">
        <v>172.742</v>
      </c>
      <c r="V50" s="285"/>
      <c r="W50" s="286"/>
      <c r="X50" s="285">
        <f t="shared" si="14"/>
        <v>338.631</v>
      </c>
      <c r="Y50" s="284">
        <f t="shared" si="15"/>
        <v>0.9146534133023856</v>
      </c>
    </row>
    <row r="51" spans="1:25" s="276" customFormat="1" ht="18.75" customHeight="1">
      <c r="A51" s="291" t="s">
        <v>83</v>
      </c>
      <c r="B51" s="289">
        <v>234.992</v>
      </c>
      <c r="C51" s="286">
        <v>189.336</v>
      </c>
      <c r="D51" s="285"/>
      <c r="E51" s="286"/>
      <c r="F51" s="285">
        <f t="shared" si="10"/>
        <v>424.328</v>
      </c>
      <c r="G51" s="288">
        <f t="shared" si="11"/>
        <v>0.009534920504840614</v>
      </c>
      <c r="H51" s="289">
        <v>309.425</v>
      </c>
      <c r="I51" s="286">
        <v>279.296</v>
      </c>
      <c r="J51" s="285"/>
      <c r="K51" s="286"/>
      <c r="L51" s="285">
        <f t="shared" si="8"/>
        <v>588.721</v>
      </c>
      <c r="M51" s="290">
        <f t="shared" si="16"/>
        <v>-0.27923753356853254</v>
      </c>
      <c r="N51" s="289">
        <v>234.992</v>
      </c>
      <c r="O51" s="286">
        <v>189.336</v>
      </c>
      <c r="P51" s="285"/>
      <c r="Q51" s="286"/>
      <c r="R51" s="285">
        <f t="shared" si="12"/>
        <v>424.328</v>
      </c>
      <c r="S51" s="288">
        <f t="shared" si="13"/>
        <v>0.009534920504840614</v>
      </c>
      <c r="T51" s="287">
        <v>309.425</v>
      </c>
      <c r="U51" s="286">
        <v>279.296</v>
      </c>
      <c r="V51" s="285"/>
      <c r="W51" s="286"/>
      <c r="X51" s="285">
        <f t="shared" si="14"/>
        <v>588.721</v>
      </c>
      <c r="Y51" s="284">
        <f t="shared" si="15"/>
        <v>-0.27923753356853254</v>
      </c>
    </row>
    <row r="52" spans="1:25" s="276" customFormat="1" ht="18.75" customHeight="1">
      <c r="A52" s="291" t="s">
        <v>65</v>
      </c>
      <c r="B52" s="289">
        <v>208.152</v>
      </c>
      <c r="C52" s="286">
        <v>85.38</v>
      </c>
      <c r="D52" s="285">
        <v>0.12</v>
      </c>
      <c r="E52" s="286">
        <v>0</v>
      </c>
      <c r="F52" s="285">
        <f t="shared" si="10"/>
        <v>293.652</v>
      </c>
      <c r="G52" s="288">
        <f t="shared" si="11"/>
        <v>0.006598547529475915</v>
      </c>
      <c r="H52" s="289">
        <v>101.85300000000001</v>
      </c>
      <c r="I52" s="286">
        <v>57.50599999999999</v>
      </c>
      <c r="J52" s="285">
        <v>0.333</v>
      </c>
      <c r="K52" s="286">
        <v>0.005</v>
      </c>
      <c r="L52" s="285">
        <f t="shared" si="8"/>
        <v>159.697</v>
      </c>
      <c r="M52" s="290">
        <f t="shared" si="16"/>
        <v>0.8388072412130472</v>
      </c>
      <c r="N52" s="289">
        <v>208.152</v>
      </c>
      <c r="O52" s="286">
        <v>85.38</v>
      </c>
      <c r="P52" s="285">
        <v>0.12</v>
      </c>
      <c r="Q52" s="286">
        <v>0</v>
      </c>
      <c r="R52" s="285">
        <f t="shared" si="12"/>
        <v>293.652</v>
      </c>
      <c r="S52" s="288">
        <f t="shared" si="13"/>
        <v>0.006598547529475915</v>
      </c>
      <c r="T52" s="287">
        <v>101.85300000000001</v>
      </c>
      <c r="U52" s="286">
        <v>57.50599999999999</v>
      </c>
      <c r="V52" s="285">
        <v>0.333</v>
      </c>
      <c r="W52" s="286">
        <v>0.005</v>
      </c>
      <c r="X52" s="285">
        <f t="shared" si="14"/>
        <v>159.697</v>
      </c>
      <c r="Y52" s="284">
        <f t="shared" si="15"/>
        <v>0.8388072412130472</v>
      </c>
    </row>
    <row r="53" spans="1:25" s="276" customFormat="1" ht="18.75" customHeight="1">
      <c r="A53" s="291" t="s">
        <v>63</v>
      </c>
      <c r="B53" s="289">
        <v>220.74200000000002</v>
      </c>
      <c r="C53" s="286">
        <v>71.766</v>
      </c>
      <c r="D53" s="285">
        <v>0.37</v>
      </c>
      <c r="E53" s="286">
        <v>0</v>
      </c>
      <c r="F53" s="285">
        <f t="shared" si="10"/>
        <v>292.87800000000004</v>
      </c>
      <c r="G53" s="288">
        <f t="shared" si="11"/>
        <v>0.006581155256350535</v>
      </c>
      <c r="H53" s="289">
        <v>104.83599999999998</v>
      </c>
      <c r="I53" s="286">
        <v>31.646</v>
      </c>
      <c r="J53" s="285">
        <v>0</v>
      </c>
      <c r="K53" s="286">
        <v>0</v>
      </c>
      <c r="L53" s="285">
        <f t="shared" si="8"/>
        <v>136.48199999999997</v>
      </c>
      <c r="M53" s="290">
        <f t="shared" si="16"/>
        <v>1.1459093506836076</v>
      </c>
      <c r="N53" s="289">
        <v>220.74200000000002</v>
      </c>
      <c r="O53" s="286">
        <v>71.766</v>
      </c>
      <c r="P53" s="285">
        <v>0.37</v>
      </c>
      <c r="Q53" s="286">
        <v>0</v>
      </c>
      <c r="R53" s="285">
        <f t="shared" si="12"/>
        <v>292.87800000000004</v>
      </c>
      <c r="S53" s="288">
        <f t="shared" si="13"/>
        <v>0.006581155256350535</v>
      </c>
      <c r="T53" s="287">
        <v>104.83599999999998</v>
      </c>
      <c r="U53" s="286">
        <v>31.646</v>
      </c>
      <c r="V53" s="285">
        <v>0</v>
      </c>
      <c r="W53" s="286">
        <v>0</v>
      </c>
      <c r="X53" s="285">
        <f t="shared" si="14"/>
        <v>136.48199999999997</v>
      </c>
      <c r="Y53" s="284">
        <f t="shared" si="15"/>
        <v>1.1459093506836076</v>
      </c>
    </row>
    <row r="54" spans="1:25" s="276" customFormat="1" ht="18.75" customHeight="1">
      <c r="A54" s="291" t="s">
        <v>123</v>
      </c>
      <c r="B54" s="289"/>
      <c r="C54" s="286">
        <v>160.371</v>
      </c>
      <c r="D54" s="285"/>
      <c r="E54" s="286"/>
      <c r="F54" s="285">
        <f t="shared" si="10"/>
        <v>160.371</v>
      </c>
      <c r="G54" s="288">
        <f t="shared" si="11"/>
        <v>0.003603638544432124</v>
      </c>
      <c r="H54" s="289"/>
      <c r="I54" s="286">
        <v>0</v>
      </c>
      <c r="J54" s="285"/>
      <c r="K54" s="286"/>
      <c r="L54" s="285">
        <f t="shared" si="8"/>
        <v>0</v>
      </c>
      <c r="M54" s="290" t="str">
        <f t="shared" si="16"/>
        <v>         /0</v>
      </c>
      <c r="N54" s="289"/>
      <c r="O54" s="286">
        <v>160.371</v>
      </c>
      <c r="P54" s="285"/>
      <c r="Q54" s="286"/>
      <c r="R54" s="285">
        <f t="shared" si="12"/>
        <v>160.371</v>
      </c>
      <c r="S54" s="288">
        <f t="shared" si="13"/>
        <v>0.003603638544432124</v>
      </c>
      <c r="T54" s="287"/>
      <c r="U54" s="286">
        <v>0</v>
      </c>
      <c r="V54" s="285"/>
      <c r="W54" s="286"/>
      <c r="X54" s="285">
        <f t="shared" si="14"/>
        <v>0</v>
      </c>
      <c r="Y54" s="284" t="str">
        <f t="shared" si="15"/>
        <v>         /0</v>
      </c>
    </row>
    <row r="55" spans="1:25" s="276" customFormat="1" ht="18.75" customHeight="1">
      <c r="A55" s="291" t="s">
        <v>92</v>
      </c>
      <c r="B55" s="289">
        <v>77.813</v>
      </c>
      <c r="C55" s="286">
        <v>36.911</v>
      </c>
      <c r="D55" s="285"/>
      <c r="E55" s="286"/>
      <c r="F55" s="285">
        <f t="shared" si="10"/>
        <v>114.724</v>
      </c>
      <c r="G55" s="288">
        <f t="shared" si="11"/>
        <v>0.0025779213721397946</v>
      </c>
      <c r="H55" s="289">
        <v>101.79999999999997</v>
      </c>
      <c r="I55" s="286">
        <v>39.463</v>
      </c>
      <c r="J55" s="285"/>
      <c r="K55" s="286"/>
      <c r="L55" s="285">
        <f t="shared" si="8"/>
        <v>141.26299999999998</v>
      </c>
      <c r="M55" s="290">
        <f t="shared" si="16"/>
        <v>-0.18786943502544884</v>
      </c>
      <c r="N55" s="289">
        <v>77.813</v>
      </c>
      <c r="O55" s="286">
        <v>36.911</v>
      </c>
      <c r="P55" s="285"/>
      <c r="Q55" s="286"/>
      <c r="R55" s="285">
        <f t="shared" si="12"/>
        <v>114.724</v>
      </c>
      <c r="S55" s="288">
        <f t="shared" si="13"/>
        <v>0.0025779213721397946</v>
      </c>
      <c r="T55" s="287">
        <v>101.79999999999997</v>
      </c>
      <c r="U55" s="286">
        <v>39.463</v>
      </c>
      <c r="V55" s="285"/>
      <c r="W55" s="286"/>
      <c r="X55" s="285">
        <f t="shared" si="14"/>
        <v>141.26299999999998</v>
      </c>
      <c r="Y55" s="284">
        <f t="shared" si="15"/>
        <v>-0.18786943502544884</v>
      </c>
    </row>
    <row r="56" spans="1:25" s="276" customFormat="1" ht="18.75" customHeight="1">
      <c r="A56" s="291" t="s">
        <v>126</v>
      </c>
      <c r="B56" s="289">
        <v>86.778</v>
      </c>
      <c r="C56" s="286"/>
      <c r="D56" s="285"/>
      <c r="E56" s="286"/>
      <c r="F56" s="285">
        <f t="shared" si="10"/>
        <v>86.778</v>
      </c>
      <c r="G56" s="288">
        <f t="shared" si="11"/>
        <v>0.001949956947382824</v>
      </c>
      <c r="H56" s="289"/>
      <c r="I56" s="286"/>
      <c r="J56" s="285"/>
      <c r="K56" s="286"/>
      <c r="L56" s="285">
        <f t="shared" si="8"/>
        <v>0</v>
      </c>
      <c r="M56" s="290" t="str">
        <f t="shared" si="16"/>
        <v>         /0</v>
      </c>
      <c r="N56" s="289">
        <v>86.778</v>
      </c>
      <c r="O56" s="286"/>
      <c r="P56" s="285"/>
      <c r="Q56" s="286"/>
      <c r="R56" s="285">
        <f t="shared" si="12"/>
        <v>86.778</v>
      </c>
      <c r="S56" s="288">
        <f t="shared" si="13"/>
        <v>0.001949956947382824</v>
      </c>
      <c r="T56" s="287"/>
      <c r="U56" s="286"/>
      <c r="V56" s="285"/>
      <c r="W56" s="286"/>
      <c r="X56" s="285">
        <f t="shared" si="14"/>
        <v>0</v>
      </c>
      <c r="Y56" s="284" t="str">
        <f t="shared" si="15"/>
        <v>         /0</v>
      </c>
    </row>
    <row r="57" spans="1:25" s="276" customFormat="1" ht="18.75" customHeight="1">
      <c r="A57" s="291" t="s">
        <v>91</v>
      </c>
      <c r="B57" s="289">
        <v>58.995000000000005</v>
      </c>
      <c r="C57" s="286">
        <v>7.455000000000001</v>
      </c>
      <c r="D57" s="285">
        <v>0</v>
      </c>
      <c r="E57" s="286">
        <v>0</v>
      </c>
      <c r="F57" s="285">
        <f t="shared" si="10"/>
        <v>66.45</v>
      </c>
      <c r="G57" s="288">
        <f t="shared" si="11"/>
        <v>0.0014931738361518892</v>
      </c>
      <c r="H57" s="289">
        <v>10.895</v>
      </c>
      <c r="I57" s="286">
        <v>4.704</v>
      </c>
      <c r="J57" s="285">
        <v>0</v>
      </c>
      <c r="K57" s="286">
        <v>0</v>
      </c>
      <c r="L57" s="285">
        <f t="shared" si="8"/>
        <v>15.599</v>
      </c>
      <c r="M57" s="290">
        <f t="shared" si="16"/>
        <v>3.2598884543881015</v>
      </c>
      <c r="N57" s="289">
        <v>58.995000000000005</v>
      </c>
      <c r="O57" s="286">
        <v>7.455000000000001</v>
      </c>
      <c r="P57" s="285">
        <v>0</v>
      </c>
      <c r="Q57" s="286">
        <v>0</v>
      </c>
      <c r="R57" s="285">
        <f t="shared" si="12"/>
        <v>66.45</v>
      </c>
      <c r="S57" s="288">
        <f t="shared" si="13"/>
        <v>0.0014931738361518892</v>
      </c>
      <c r="T57" s="287">
        <v>10.895</v>
      </c>
      <c r="U57" s="286">
        <v>4.704</v>
      </c>
      <c r="V57" s="285">
        <v>0</v>
      </c>
      <c r="W57" s="286">
        <v>0</v>
      </c>
      <c r="X57" s="285">
        <f t="shared" si="14"/>
        <v>15.599</v>
      </c>
      <c r="Y57" s="284">
        <f t="shared" si="15"/>
        <v>3.2598884543881015</v>
      </c>
    </row>
    <row r="58" spans="1:25" s="276" customFormat="1" ht="18.75" customHeight="1" thickBot="1">
      <c r="A58" s="291" t="s">
        <v>38</v>
      </c>
      <c r="B58" s="289">
        <v>23.067999999999998</v>
      </c>
      <c r="C58" s="286">
        <v>7.66</v>
      </c>
      <c r="D58" s="285">
        <v>0.073</v>
      </c>
      <c r="E58" s="286">
        <v>0</v>
      </c>
      <c r="F58" s="285">
        <f t="shared" si="10"/>
        <v>30.801</v>
      </c>
      <c r="G58" s="288">
        <f t="shared" si="11"/>
        <v>0.0006921180937142865</v>
      </c>
      <c r="H58" s="289">
        <v>44.57000000000001</v>
      </c>
      <c r="I58" s="286">
        <v>6.463</v>
      </c>
      <c r="J58" s="285">
        <v>0.8</v>
      </c>
      <c r="K58" s="286">
        <v>0.15</v>
      </c>
      <c r="L58" s="285">
        <f t="shared" si="8"/>
        <v>51.983000000000004</v>
      </c>
      <c r="M58" s="290">
        <f t="shared" si="16"/>
        <v>-0.4074793682550065</v>
      </c>
      <c r="N58" s="289">
        <v>23.067999999999998</v>
      </c>
      <c r="O58" s="286">
        <v>7.66</v>
      </c>
      <c r="P58" s="285">
        <v>0.073</v>
      </c>
      <c r="Q58" s="286">
        <v>0</v>
      </c>
      <c r="R58" s="285">
        <f t="shared" si="12"/>
        <v>30.801</v>
      </c>
      <c r="S58" s="288">
        <f t="shared" si="13"/>
        <v>0.0006921180937142865</v>
      </c>
      <c r="T58" s="287">
        <v>44.57000000000001</v>
      </c>
      <c r="U58" s="286">
        <v>6.463</v>
      </c>
      <c r="V58" s="285">
        <v>0.8</v>
      </c>
      <c r="W58" s="286">
        <v>0.15</v>
      </c>
      <c r="X58" s="285">
        <f t="shared" si="14"/>
        <v>51.983000000000004</v>
      </c>
      <c r="Y58" s="284">
        <f t="shared" si="15"/>
        <v>-0.4074793682550065</v>
      </c>
    </row>
    <row r="59" spans="1:25" s="292" customFormat="1" ht="18.75" customHeight="1">
      <c r="A59" s="299" t="s">
        <v>198</v>
      </c>
      <c r="B59" s="296">
        <f>SUM(B60:B64)</f>
        <v>645.264</v>
      </c>
      <c r="C59" s="295">
        <f>SUM(C60:C64)</f>
        <v>134.928</v>
      </c>
      <c r="D59" s="294">
        <f>SUM(D60:D64)</f>
        <v>32.164</v>
      </c>
      <c r="E59" s="295">
        <f>SUM(E60:E64)</f>
        <v>3.11</v>
      </c>
      <c r="F59" s="294">
        <f t="shared" si="10"/>
        <v>815.466</v>
      </c>
      <c r="G59" s="297">
        <f t="shared" si="11"/>
        <v>0.018324040563904236</v>
      </c>
      <c r="H59" s="296">
        <f>SUM(H60:H64)</f>
        <v>675.938</v>
      </c>
      <c r="I59" s="295">
        <f>SUM(I60:I64)</f>
        <v>365.384</v>
      </c>
      <c r="J59" s="294">
        <f>SUM(J60:J64)</f>
        <v>88.02</v>
      </c>
      <c r="K59" s="295">
        <f>SUM(K60:K64)</f>
        <v>0.555</v>
      </c>
      <c r="L59" s="294">
        <f t="shared" si="8"/>
        <v>1129.8970000000002</v>
      </c>
      <c r="M59" s="298">
        <f t="shared" si="16"/>
        <v>-0.27828288773224474</v>
      </c>
      <c r="N59" s="296">
        <f>SUM(N60:N64)</f>
        <v>645.264</v>
      </c>
      <c r="O59" s="295">
        <f>SUM(O60:O64)</f>
        <v>134.928</v>
      </c>
      <c r="P59" s="294">
        <f>SUM(P60:P64)</f>
        <v>32.164</v>
      </c>
      <c r="Q59" s="295">
        <f>SUM(Q60:Q64)</f>
        <v>3.11</v>
      </c>
      <c r="R59" s="294">
        <f t="shared" si="12"/>
        <v>815.466</v>
      </c>
      <c r="S59" s="297">
        <f t="shared" si="13"/>
        <v>0.018324040563904236</v>
      </c>
      <c r="T59" s="296">
        <f>SUM(T60:T64)</f>
        <v>675.938</v>
      </c>
      <c r="U59" s="295">
        <f>SUM(U60:U64)</f>
        <v>365.384</v>
      </c>
      <c r="V59" s="294">
        <f>SUM(V60:V64)</f>
        <v>88.02</v>
      </c>
      <c r="W59" s="295">
        <f>SUM(W60:W64)</f>
        <v>0.555</v>
      </c>
      <c r="X59" s="294">
        <f t="shared" si="14"/>
        <v>1129.8970000000002</v>
      </c>
      <c r="Y59" s="293">
        <f t="shared" si="15"/>
        <v>-0.27828288773224474</v>
      </c>
    </row>
    <row r="60" spans="1:25" ht="18.75" customHeight="1">
      <c r="A60" s="291" t="s">
        <v>81</v>
      </c>
      <c r="B60" s="289">
        <v>490.645</v>
      </c>
      <c r="C60" s="286">
        <v>109.26899999999999</v>
      </c>
      <c r="D60" s="285"/>
      <c r="E60" s="286"/>
      <c r="F60" s="285">
        <f t="shared" si="10"/>
        <v>599.914</v>
      </c>
      <c r="G60" s="288">
        <f t="shared" si="11"/>
        <v>0.013480449792945439</v>
      </c>
      <c r="H60" s="289">
        <v>422.145</v>
      </c>
      <c r="I60" s="286">
        <v>26.455</v>
      </c>
      <c r="J60" s="285"/>
      <c r="K60" s="286"/>
      <c r="L60" s="285">
        <f t="shared" si="8"/>
        <v>448.59999999999997</v>
      </c>
      <c r="M60" s="290">
        <f t="shared" si="16"/>
        <v>0.33730271957200175</v>
      </c>
      <c r="N60" s="289">
        <v>490.645</v>
      </c>
      <c r="O60" s="286">
        <v>109.26899999999999</v>
      </c>
      <c r="P60" s="285"/>
      <c r="Q60" s="286"/>
      <c r="R60" s="285">
        <f t="shared" si="12"/>
        <v>599.914</v>
      </c>
      <c r="S60" s="288">
        <f t="shared" si="13"/>
        <v>0.013480449792945439</v>
      </c>
      <c r="T60" s="287">
        <v>422.145</v>
      </c>
      <c r="U60" s="286">
        <v>26.455</v>
      </c>
      <c r="V60" s="285"/>
      <c r="W60" s="286"/>
      <c r="X60" s="285">
        <f t="shared" si="14"/>
        <v>448.59999999999997</v>
      </c>
      <c r="Y60" s="284">
        <f t="shared" si="15"/>
        <v>0.33730271957200175</v>
      </c>
    </row>
    <row r="61" spans="1:25" ht="18.75" customHeight="1">
      <c r="A61" s="291" t="s">
        <v>78</v>
      </c>
      <c r="B61" s="289">
        <v>79.647</v>
      </c>
      <c r="C61" s="286"/>
      <c r="D61" s="285"/>
      <c r="E61" s="286"/>
      <c r="F61" s="285">
        <f t="shared" si="10"/>
        <v>79.647</v>
      </c>
      <c r="G61" s="288">
        <f t="shared" si="11"/>
        <v>0.001789718834130768</v>
      </c>
      <c r="H61" s="289">
        <v>108.886</v>
      </c>
      <c r="I61" s="286"/>
      <c r="J61" s="285"/>
      <c r="K61" s="286"/>
      <c r="L61" s="285">
        <f t="shared" si="8"/>
        <v>108.886</v>
      </c>
      <c r="M61" s="290">
        <f t="shared" si="16"/>
        <v>-0.2685285527983394</v>
      </c>
      <c r="N61" s="289">
        <v>79.647</v>
      </c>
      <c r="O61" s="286"/>
      <c r="P61" s="285"/>
      <c r="Q61" s="286"/>
      <c r="R61" s="285">
        <f t="shared" si="12"/>
        <v>79.647</v>
      </c>
      <c r="S61" s="288">
        <f t="shared" si="13"/>
        <v>0.001789718834130768</v>
      </c>
      <c r="T61" s="287">
        <v>108.886</v>
      </c>
      <c r="U61" s="286"/>
      <c r="V61" s="285"/>
      <c r="W61" s="286"/>
      <c r="X61" s="285">
        <f t="shared" si="14"/>
        <v>108.886</v>
      </c>
      <c r="Y61" s="284">
        <f t="shared" si="15"/>
        <v>-0.2685285527983394</v>
      </c>
    </row>
    <row r="62" spans="1:25" ht="18.75" customHeight="1">
      <c r="A62" s="291" t="s">
        <v>83</v>
      </c>
      <c r="B62" s="289">
        <v>33.632999999999996</v>
      </c>
      <c r="C62" s="286">
        <v>25.488</v>
      </c>
      <c r="D62" s="285"/>
      <c r="E62" s="286"/>
      <c r="F62" s="285">
        <f t="shared" si="10"/>
        <v>59.120999999999995</v>
      </c>
      <c r="G62" s="288">
        <f t="shared" si="11"/>
        <v>0.0013284865367514799</v>
      </c>
      <c r="H62" s="289">
        <v>81.744</v>
      </c>
      <c r="I62" s="286">
        <v>55.113</v>
      </c>
      <c r="J62" s="285"/>
      <c r="K62" s="286"/>
      <c r="L62" s="285">
        <f t="shared" si="8"/>
        <v>136.857</v>
      </c>
      <c r="M62" s="290">
        <f t="shared" si="16"/>
        <v>-0.5680089436419036</v>
      </c>
      <c r="N62" s="289">
        <v>33.632999999999996</v>
      </c>
      <c r="O62" s="286">
        <v>25.488</v>
      </c>
      <c r="P62" s="285"/>
      <c r="Q62" s="286"/>
      <c r="R62" s="285">
        <f t="shared" si="12"/>
        <v>59.120999999999995</v>
      </c>
      <c r="S62" s="288">
        <f t="shared" si="13"/>
        <v>0.0013284865367514799</v>
      </c>
      <c r="T62" s="287">
        <v>81.744</v>
      </c>
      <c r="U62" s="286">
        <v>55.113</v>
      </c>
      <c r="V62" s="285"/>
      <c r="W62" s="286"/>
      <c r="X62" s="285">
        <f t="shared" si="14"/>
        <v>136.857</v>
      </c>
      <c r="Y62" s="284">
        <f t="shared" si="15"/>
        <v>-0.5680089436419036</v>
      </c>
    </row>
    <row r="63" spans="1:25" ht="18.75" customHeight="1">
      <c r="A63" s="291" t="s">
        <v>90</v>
      </c>
      <c r="B63" s="289">
        <v>23.665</v>
      </c>
      <c r="C63" s="286">
        <v>0.114</v>
      </c>
      <c r="D63" s="285">
        <v>32.005</v>
      </c>
      <c r="E63" s="286">
        <v>3.11</v>
      </c>
      <c r="F63" s="285">
        <f t="shared" si="10"/>
        <v>58.894000000000005</v>
      </c>
      <c r="G63" s="288">
        <f t="shared" si="11"/>
        <v>0.0013233857021268528</v>
      </c>
      <c r="H63" s="289">
        <v>6.189</v>
      </c>
      <c r="I63" s="286">
        <v>0.046</v>
      </c>
      <c r="J63" s="285">
        <v>87.74</v>
      </c>
      <c r="K63" s="286">
        <v>0.555</v>
      </c>
      <c r="L63" s="285">
        <f t="shared" si="8"/>
        <v>94.53</v>
      </c>
      <c r="M63" s="290">
        <f t="shared" si="16"/>
        <v>-0.37698085263937364</v>
      </c>
      <c r="N63" s="289">
        <v>23.665</v>
      </c>
      <c r="O63" s="286">
        <v>0.114</v>
      </c>
      <c r="P63" s="285">
        <v>32.005</v>
      </c>
      <c r="Q63" s="286">
        <v>3.11</v>
      </c>
      <c r="R63" s="285">
        <f t="shared" si="12"/>
        <v>58.894000000000005</v>
      </c>
      <c r="S63" s="288">
        <f t="shared" si="13"/>
        <v>0.0013233857021268528</v>
      </c>
      <c r="T63" s="287">
        <v>6.189</v>
      </c>
      <c r="U63" s="286">
        <v>0.046</v>
      </c>
      <c r="V63" s="285">
        <v>87.74</v>
      </c>
      <c r="W63" s="286">
        <v>0.555</v>
      </c>
      <c r="X63" s="285">
        <f t="shared" si="14"/>
        <v>94.53</v>
      </c>
      <c r="Y63" s="284">
        <f t="shared" si="15"/>
        <v>-0.37698085263937364</v>
      </c>
    </row>
    <row r="64" spans="1:25" ht="18.75" customHeight="1" thickBot="1">
      <c r="A64" s="291" t="s">
        <v>38</v>
      </c>
      <c r="B64" s="289">
        <v>17.674</v>
      </c>
      <c r="C64" s="286">
        <v>0.057</v>
      </c>
      <c r="D64" s="285">
        <v>0.159</v>
      </c>
      <c r="E64" s="286">
        <v>0</v>
      </c>
      <c r="F64" s="285">
        <f t="shared" si="10"/>
        <v>17.889999999999997</v>
      </c>
      <c r="G64" s="288">
        <f t="shared" si="11"/>
        <v>0.0004019996979496959</v>
      </c>
      <c r="H64" s="289">
        <v>56.974</v>
      </c>
      <c r="I64" s="286">
        <v>283.77</v>
      </c>
      <c r="J64" s="285">
        <v>0.28</v>
      </c>
      <c r="K64" s="286">
        <v>0</v>
      </c>
      <c r="L64" s="285">
        <f t="shared" si="8"/>
        <v>341.02399999999994</v>
      </c>
      <c r="M64" s="290">
        <f t="shared" si="16"/>
        <v>-0.9475403490663413</v>
      </c>
      <c r="N64" s="289">
        <v>17.674</v>
      </c>
      <c r="O64" s="286">
        <v>0.057</v>
      </c>
      <c r="P64" s="285">
        <v>0.159</v>
      </c>
      <c r="Q64" s="286">
        <v>0</v>
      </c>
      <c r="R64" s="285">
        <f t="shared" si="12"/>
        <v>17.889999999999997</v>
      </c>
      <c r="S64" s="288">
        <f t="shared" si="13"/>
        <v>0.0004019996979496959</v>
      </c>
      <c r="T64" s="287">
        <v>56.974</v>
      </c>
      <c r="U64" s="286">
        <v>283.77</v>
      </c>
      <c r="V64" s="285">
        <v>0.28</v>
      </c>
      <c r="W64" s="286">
        <v>0</v>
      </c>
      <c r="X64" s="285">
        <f t="shared" si="14"/>
        <v>341.02399999999994</v>
      </c>
      <c r="Y64" s="284">
        <f t="shared" si="15"/>
        <v>-0.9475403490663413</v>
      </c>
    </row>
    <row r="65" spans="1:25" s="368" customFormat="1" ht="18.75" customHeight="1" thickBot="1">
      <c r="A65" s="375" t="s">
        <v>191</v>
      </c>
      <c r="B65" s="372">
        <v>30.272999999999996</v>
      </c>
      <c r="C65" s="371">
        <v>0</v>
      </c>
      <c r="D65" s="370">
        <v>0</v>
      </c>
      <c r="E65" s="371">
        <v>0</v>
      </c>
      <c r="F65" s="370">
        <f t="shared" si="10"/>
        <v>30.272999999999996</v>
      </c>
      <c r="G65" s="373">
        <f t="shared" si="11"/>
        <v>0.0006802535973186777</v>
      </c>
      <c r="H65" s="372">
        <v>32.922</v>
      </c>
      <c r="I65" s="371">
        <v>1.397</v>
      </c>
      <c r="J65" s="370">
        <v>0</v>
      </c>
      <c r="K65" s="371">
        <v>0</v>
      </c>
      <c r="L65" s="370">
        <f t="shared" si="8"/>
        <v>34.318999999999996</v>
      </c>
      <c r="M65" s="374">
        <f t="shared" si="16"/>
        <v>-0.117893878026749</v>
      </c>
      <c r="N65" s="372">
        <v>30.272999999999996</v>
      </c>
      <c r="O65" s="371">
        <v>0</v>
      </c>
      <c r="P65" s="370">
        <v>0</v>
      </c>
      <c r="Q65" s="371">
        <v>0</v>
      </c>
      <c r="R65" s="370">
        <f t="shared" si="12"/>
        <v>30.272999999999996</v>
      </c>
      <c r="S65" s="373">
        <f t="shared" si="13"/>
        <v>0.0006802535973186777</v>
      </c>
      <c r="T65" s="372">
        <v>32.922</v>
      </c>
      <c r="U65" s="371">
        <v>1.397</v>
      </c>
      <c r="V65" s="370">
        <v>0</v>
      </c>
      <c r="W65" s="371">
        <v>0</v>
      </c>
      <c r="X65" s="370">
        <f t="shared" si="14"/>
        <v>34.318999999999996</v>
      </c>
      <c r="Y65" s="369">
        <f t="shared" si="15"/>
        <v>-0.117893878026749</v>
      </c>
    </row>
    <row r="66" ht="15" thickTop="1">
      <c r="A66" s="186" t="s">
        <v>86</v>
      </c>
    </row>
    <row r="67" ht="14.25">
      <c r="A67" s="186" t="s">
        <v>190</v>
      </c>
    </row>
    <row r="68" ht="14.25">
      <c r="A68" s="188" t="s">
        <v>32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66:Y65536 M66:M65536 Y3 M3 M5:M8 Y5:Y8">
    <cfRule type="cellIs" priority="1" dxfId="50" operator="lessThan" stopIfTrue="1">
      <formula>0</formula>
    </cfRule>
  </conditionalFormatting>
  <conditionalFormatting sqref="Y9:Y65 M9:M65">
    <cfRule type="cellIs" priority="2" dxfId="50" operator="lessThan" stopIfTrue="1">
      <formula>0</formula>
    </cfRule>
    <cfRule type="cellIs" priority="3" dxfId="52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18"/>
  <sheetViews>
    <sheetView showGridLines="0" showRowColHeaders="0" zoomScalePageLayoutView="0" workbookViewId="0" topLeftCell="A1">
      <selection activeCell="M2" sqref="M2:N2"/>
    </sheetView>
  </sheetViews>
  <sheetFormatPr defaultColWidth="11.421875" defaultRowHeight="15"/>
  <cols>
    <col min="1" max="16384" width="11.421875" style="426" customWidth="1"/>
  </cols>
  <sheetData>
    <row r="1" spans="1:8" ht="13.5" thickBot="1">
      <c r="A1" s="425"/>
      <c r="B1" s="425"/>
      <c r="C1" s="425"/>
      <c r="D1" s="425"/>
      <c r="E1" s="425"/>
      <c r="F1" s="425"/>
      <c r="G1" s="425"/>
      <c r="H1" s="425"/>
    </row>
    <row r="2" spans="1:14" ht="31.5" thickBot="1" thickTop="1">
      <c r="A2" s="427" t="s">
        <v>314</v>
      </c>
      <c r="B2" s="428"/>
      <c r="M2" s="446" t="s">
        <v>31</v>
      </c>
      <c r="N2" s="447"/>
    </row>
    <row r="3" spans="1:2" ht="25.5" thickTop="1">
      <c r="A3" s="429" t="s">
        <v>75</v>
      </c>
      <c r="B3" s="430"/>
    </row>
    <row r="6" spans="1:14" ht="24.75">
      <c r="A6" s="431" t="s">
        <v>315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</row>
    <row r="7" spans="1:14" ht="15.75">
      <c r="A7" s="433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</row>
    <row r="8" spans="1:14" ht="12.75" customHeight="1">
      <c r="A8" s="434"/>
      <c r="B8" s="435"/>
      <c r="C8" s="436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</row>
    <row r="9" spans="1:14" ht="24.75" customHeight="1">
      <c r="A9" s="434" t="s">
        <v>316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</row>
    <row r="10" ht="15.75">
      <c r="A10" s="434" t="s">
        <v>317</v>
      </c>
    </row>
    <row r="12" ht="22.5">
      <c r="A12" s="439" t="s">
        <v>318</v>
      </c>
    </row>
    <row r="14" ht="15.75">
      <c r="A14" s="434" t="s">
        <v>336</v>
      </c>
    </row>
    <row r="15" ht="15.75">
      <c r="A15" s="434"/>
    </row>
    <row r="16" ht="22.5">
      <c r="A16" s="439" t="s">
        <v>319</v>
      </c>
    </row>
    <row r="17" ht="15.75">
      <c r="A17" s="434" t="s">
        <v>320</v>
      </c>
    </row>
    <row r="18" ht="15.75">
      <c r="A18" s="434" t="s">
        <v>321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5"/>
  <sheetViews>
    <sheetView showGridLines="0" zoomScale="88" zoomScaleNormal="88" zoomScalePageLayoutView="0" workbookViewId="0" topLeftCell="A1">
      <selection activeCell="A29" sqref="A29"/>
    </sheetView>
  </sheetViews>
  <sheetFormatPr defaultColWidth="11.421875" defaultRowHeight="15"/>
  <cols>
    <col min="1" max="1" width="9.8515625" style="1" customWidth="1"/>
    <col min="2" max="2" width="17.140625" style="1" customWidth="1"/>
    <col min="3" max="3" width="11.57421875" style="1" customWidth="1"/>
    <col min="4" max="4" width="12.57421875" style="1" bestFit="1" customWidth="1"/>
    <col min="5" max="5" width="11.421875" style="1" bestFit="1" customWidth="1"/>
    <col min="6" max="6" width="10.8515625" style="1" customWidth="1"/>
    <col min="7" max="7" width="10.00390625" style="1" customWidth="1"/>
    <col min="8" max="8" width="10.57421875" style="1" customWidth="1"/>
    <col min="9" max="9" width="9.57421875" style="1" customWidth="1"/>
    <col min="10" max="10" width="10.421875" style="1" customWidth="1"/>
    <col min="11" max="11" width="9.140625" style="1" customWidth="1"/>
    <col min="12" max="12" width="10.8515625" style="1" customWidth="1"/>
    <col min="13" max="14" width="12.00390625" style="1" customWidth="1"/>
    <col min="15" max="15" width="12.28125" style="1" customWidth="1"/>
    <col min="16" max="16384" width="11.00390625" style="1" customWidth="1"/>
  </cols>
  <sheetData>
    <row r="1" ht="22.5" customHeight="1" thickBot="1">
      <c r="O1" s="118" t="s">
        <v>31</v>
      </c>
    </row>
    <row r="2" ht="5.25" customHeight="1"/>
    <row r="3" ht="4.5" customHeight="1" thickBot="1"/>
    <row r="4" spans="1:15" ht="13.5" customHeight="1" thickTop="1">
      <c r="A4" s="460" t="s">
        <v>30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2"/>
    </row>
    <row r="5" spans="1:15" ht="12.75" customHeight="1">
      <c r="A5" s="463"/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5"/>
    </row>
    <row r="6" spans="1:15" ht="5.25" customHeight="1" thickBot="1">
      <c r="A6" s="117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5"/>
    </row>
    <row r="7" spans="1:15" ht="16.5" customHeight="1" thickTop="1">
      <c r="A7" s="114"/>
      <c r="B7" s="113"/>
      <c r="C7" s="452" t="s">
        <v>29</v>
      </c>
      <c r="D7" s="453"/>
      <c r="E7" s="454"/>
      <c r="F7" s="448" t="s">
        <v>28</v>
      </c>
      <c r="G7" s="449"/>
      <c r="H7" s="449"/>
      <c r="I7" s="449"/>
      <c r="J7" s="449"/>
      <c r="K7" s="449"/>
      <c r="L7" s="449"/>
      <c r="M7" s="449"/>
      <c r="N7" s="449"/>
      <c r="O7" s="455" t="s">
        <v>27</v>
      </c>
    </row>
    <row r="8" spans="1:15" ht="3.75" customHeight="1" thickBot="1">
      <c r="A8" s="112"/>
      <c r="B8" s="111"/>
      <c r="C8" s="110"/>
      <c r="D8" s="109"/>
      <c r="E8" s="108"/>
      <c r="F8" s="450"/>
      <c r="G8" s="451"/>
      <c r="H8" s="451"/>
      <c r="I8" s="451"/>
      <c r="J8" s="451"/>
      <c r="K8" s="451"/>
      <c r="L8" s="451"/>
      <c r="M8" s="451"/>
      <c r="N8" s="451"/>
      <c r="O8" s="456"/>
    </row>
    <row r="9" spans="1:15" ht="21.75" customHeight="1" thickBot="1" thickTop="1">
      <c r="A9" s="470" t="s">
        <v>26</v>
      </c>
      <c r="B9" s="471"/>
      <c r="C9" s="472" t="s">
        <v>25</v>
      </c>
      <c r="D9" s="474" t="s">
        <v>24</v>
      </c>
      <c r="E9" s="458" t="s">
        <v>20</v>
      </c>
      <c r="F9" s="452" t="s">
        <v>25</v>
      </c>
      <c r="G9" s="453"/>
      <c r="H9" s="453"/>
      <c r="I9" s="452" t="s">
        <v>24</v>
      </c>
      <c r="J9" s="453"/>
      <c r="K9" s="454"/>
      <c r="L9" s="107" t="s">
        <v>23</v>
      </c>
      <c r="M9" s="107"/>
      <c r="N9" s="107"/>
      <c r="O9" s="456"/>
    </row>
    <row r="10" spans="1:15" s="99" customFormat="1" ht="18.75" customHeight="1" thickBot="1">
      <c r="A10" s="106"/>
      <c r="B10" s="105"/>
      <c r="C10" s="473"/>
      <c r="D10" s="475"/>
      <c r="E10" s="459"/>
      <c r="F10" s="102" t="s">
        <v>22</v>
      </c>
      <c r="G10" s="101" t="s">
        <v>21</v>
      </c>
      <c r="H10" s="104" t="s">
        <v>20</v>
      </c>
      <c r="I10" s="102" t="s">
        <v>22</v>
      </c>
      <c r="J10" s="101" t="s">
        <v>21</v>
      </c>
      <c r="K10" s="103" t="s">
        <v>20</v>
      </c>
      <c r="L10" s="102" t="s">
        <v>22</v>
      </c>
      <c r="M10" s="101" t="s">
        <v>21</v>
      </c>
      <c r="N10" s="100" t="s">
        <v>20</v>
      </c>
      <c r="O10" s="457"/>
    </row>
    <row r="11" spans="1:15" s="98" customFormat="1" ht="18" customHeight="1" thickTop="1">
      <c r="A11" s="466">
        <v>2010</v>
      </c>
      <c r="B11" s="378" t="s">
        <v>8</v>
      </c>
      <c r="C11" s="379">
        <v>1024970</v>
      </c>
      <c r="D11" s="380">
        <v>65090</v>
      </c>
      <c r="E11" s="381">
        <f aca="true" t="shared" si="0" ref="E11:E24">D11+C11</f>
        <v>1090060</v>
      </c>
      <c r="F11" s="379">
        <v>284288</v>
      </c>
      <c r="G11" s="382">
        <v>261693</v>
      </c>
      <c r="H11" s="383">
        <f aca="true" t="shared" si="1" ref="H11:H22">G11+F11</f>
        <v>545981</v>
      </c>
      <c r="I11" s="384">
        <v>5855</v>
      </c>
      <c r="J11" s="385">
        <v>6060</v>
      </c>
      <c r="K11" s="386">
        <f aca="true" t="shared" si="2" ref="K11:K22">J11+I11</f>
        <v>11915</v>
      </c>
      <c r="L11" s="383">
        <f aca="true" t="shared" si="3" ref="L11:L24">I11+F11</f>
        <v>290143</v>
      </c>
      <c r="M11" s="387">
        <f aca="true" t="shared" si="4" ref="M11:M24">J11+G11</f>
        <v>267753</v>
      </c>
      <c r="N11" s="383">
        <f aca="true" t="shared" si="5" ref="N11:N24">K11+H11</f>
        <v>557896</v>
      </c>
      <c r="O11" s="388">
        <f aca="true" t="shared" si="6" ref="O11:O24">N11+E11</f>
        <v>1647956</v>
      </c>
    </row>
    <row r="12" spans="1:15" s="98" customFormat="1" ht="18" customHeight="1">
      <c r="A12" s="467"/>
      <c r="B12" s="75" t="s">
        <v>19</v>
      </c>
      <c r="C12" s="65">
        <v>928323</v>
      </c>
      <c r="D12" s="74">
        <v>41442</v>
      </c>
      <c r="E12" s="73">
        <f t="shared" si="0"/>
        <v>969765</v>
      </c>
      <c r="F12" s="65">
        <v>202715</v>
      </c>
      <c r="G12" s="63">
        <v>188295</v>
      </c>
      <c r="H12" s="68">
        <f t="shared" si="1"/>
        <v>391010</v>
      </c>
      <c r="I12" s="72">
        <v>1360</v>
      </c>
      <c r="J12" s="71">
        <v>1448</v>
      </c>
      <c r="K12" s="70">
        <f t="shared" si="2"/>
        <v>2808</v>
      </c>
      <c r="L12" s="68">
        <f t="shared" si="3"/>
        <v>204075</v>
      </c>
      <c r="M12" s="69">
        <f t="shared" si="4"/>
        <v>189743</v>
      </c>
      <c r="N12" s="68">
        <f t="shared" si="5"/>
        <v>393818</v>
      </c>
      <c r="O12" s="67">
        <f t="shared" si="6"/>
        <v>1363583</v>
      </c>
    </row>
    <row r="13" spans="1:15" ht="18" customHeight="1">
      <c r="A13" s="467"/>
      <c r="B13" s="75" t="s">
        <v>18</v>
      </c>
      <c r="C13" s="65">
        <v>1076945</v>
      </c>
      <c r="D13" s="74">
        <v>55119</v>
      </c>
      <c r="E13" s="73">
        <f t="shared" si="0"/>
        <v>1132064</v>
      </c>
      <c r="F13" s="65">
        <v>250371</v>
      </c>
      <c r="G13" s="63">
        <v>216855</v>
      </c>
      <c r="H13" s="68">
        <f t="shared" si="1"/>
        <v>467226</v>
      </c>
      <c r="I13" s="97">
        <v>2660</v>
      </c>
      <c r="J13" s="71">
        <v>1990</v>
      </c>
      <c r="K13" s="70">
        <f t="shared" si="2"/>
        <v>4650</v>
      </c>
      <c r="L13" s="68">
        <f t="shared" si="3"/>
        <v>253031</v>
      </c>
      <c r="M13" s="69">
        <f t="shared" si="4"/>
        <v>218845</v>
      </c>
      <c r="N13" s="68">
        <f t="shared" si="5"/>
        <v>471876</v>
      </c>
      <c r="O13" s="67">
        <f t="shared" si="6"/>
        <v>1603940</v>
      </c>
    </row>
    <row r="14" spans="1:15" ht="18" customHeight="1">
      <c r="A14" s="467"/>
      <c r="B14" s="75" t="s">
        <v>17</v>
      </c>
      <c r="C14" s="65">
        <v>1009177</v>
      </c>
      <c r="D14" s="74">
        <v>52477</v>
      </c>
      <c r="E14" s="73">
        <f t="shared" si="0"/>
        <v>1061654</v>
      </c>
      <c r="F14" s="65">
        <v>215471</v>
      </c>
      <c r="G14" s="63">
        <v>215500</v>
      </c>
      <c r="H14" s="68">
        <f t="shared" si="1"/>
        <v>430971</v>
      </c>
      <c r="I14" s="72">
        <v>3179</v>
      </c>
      <c r="J14" s="71">
        <v>3725</v>
      </c>
      <c r="K14" s="70">
        <f t="shared" si="2"/>
        <v>6904</v>
      </c>
      <c r="L14" s="68">
        <f t="shared" si="3"/>
        <v>218650</v>
      </c>
      <c r="M14" s="69">
        <f t="shared" si="4"/>
        <v>219225</v>
      </c>
      <c r="N14" s="68">
        <f t="shared" si="5"/>
        <v>437875</v>
      </c>
      <c r="O14" s="67">
        <f t="shared" si="6"/>
        <v>1499529</v>
      </c>
    </row>
    <row r="15" spans="1:15" s="96" customFormat="1" ht="18" customHeight="1">
      <c r="A15" s="467"/>
      <c r="B15" s="75" t="s">
        <v>16</v>
      </c>
      <c r="C15" s="65">
        <v>1057219</v>
      </c>
      <c r="D15" s="74">
        <v>50978</v>
      </c>
      <c r="E15" s="73">
        <f t="shared" si="0"/>
        <v>1108197</v>
      </c>
      <c r="F15" s="65">
        <v>226400</v>
      </c>
      <c r="G15" s="63">
        <v>221447</v>
      </c>
      <c r="H15" s="68">
        <f t="shared" si="1"/>
        <v>447847</v>
      </c>
      <c r="I15" s="72">
        <v>2362</v>
      </c>
      <c r="J15" s="71">
        <v>2263</v>
      </c>
      <c r="K15" s="70">
        <f t="shared" si="2"/>
        <v>4625</v>
      </c>
      <c r="L15" s="68">
        <f t="shared" si="3"/>
        <v>228762</v>
      </c>
      <c r="M15" s="69">
        <f t="shared" si="4"/>
        <v>223710</v>
      </c>
      <c r="N15" s="68">
        <f t="shared" si="5"/>
        <v>452472</v>
      </c>
      <c r="O15" s="67">
        <f t="shared" si="6"/>
        <v>1560669</v>
      </c>
    </row>
    <row r="16" spans="1:15" s="95" customFormat="1" ht="18" customHeight="1">
      <c r="A16" s="467"/>
      <c r="B16" s="75" t="s">
        <v>15</v>
      </c>
      <c r="C16" s="65">
        <v>1123329</v>
      </c>
      <c r="D16" s="74">
        <v>58097</v>
      </c>
      <c r="E16" s="73">
        <f t="shared" si="0"/>
        <v>1181426</v>
      </c>
      <c r="F16" s="65">
        <v>265899</v>
      </c>
      <c r="G16" s="63">
        <v>257366</v>
      </c>
      <c r="H16" s="68">
        <f t="shared" si="1"/>
        <v>523265</v>
      </c>
      <c r="I16" s="72">
        <v>3271</v>
      </c>
      <c r="J16" s="71">
        <v>3206</v>
      </c>
      <c r="K16" s="70">
        <f t="shared" si="2"/>
        <v>6477</v>
      </c>
      <c r="L16" s="68">
        <f t="shared" si="3"/>
        <v>269170</v>
      </c>
      <c r="M16" s="69">
        <f t="shared" si="4"/>
        <v>260572</v>
      </c>
      <c r="N16" s="68">
        <f t="shared" si="5"/>
        <v>529742</v>
      </c>
      <c r="O16" s="67">
        <f t="shared" si="6"/>
        <v>1711168</v>
      </c>
    </row>
    <row r="17" spans="1:15" s="94" customFormat="1" ht="18" customHeight="1">
      <c r="A17" s="467"/>
      <c r="B17" s="75" t="s">
        <v>14</v>
      </c>
      <c r="C17" s="65">
        <v>1223306</v>
      </c>
      <c r="D17" s="74">
        <v>75264</v>
      </c>
      <c r="E17" s="73">
        <f t="shared" si="0"/>
        <v>1298570</v>
      </c>
      <c r="F17" s="65">
        <v>288296</v>
      </c>
      <c r="G17" s="63">
        <v>323100</v>
      </c>
      <c r="H17" s="68">
        <f t="shared" si="1"/>
        <v>611396</v>
      </c>
      <c r="I17" s="72">
        <v>4728</v>
      </c>
      <c r="J17" s="71">
        <v>5220</v>
      </c>
      <c r="K17" s="70">
        <f t="shared" si="2"/>
        <v>9948</v>
      </c>
      <c r="L17" s="68">
        <f t="shared" si="3"/>
        <v>293024</v>
      </c>
      <c r="M17" s="69">
        <f t="shared" si="4"/>
        <v>328320</v>
      </c>
      <c r="N17" s="68">
        <f t="shared" si="5"/>
        <v>621344</v>
      </c>
      <c r="O17" s="67">
        <f t="shared" si="6"/>
        <v>1919914</v>
      </c>
    </row>
    <row r="18" spans="1:15" s="93" customFormat="1" ht="18" customHeight="1">
      <c r="A18" s="467"/>
      <c r="B18" s="75" t="s">
        <v>13</v>
      </c>
      <c r="C18" s="65">
        <v>1181152</v>
      </c>
      <c r="D18" s="74">
        <v>55988</v>
      </c>
      <c r="E18" s="73">
        <f t="shared" si="0"/>
        <v>1237140</v>
      </c>
      <c r="F18" s="65">
        <v>310033</v>
      </c>
      <c r="G18" s="63">
        <v>280914</v>
      </c>
      <c r="H18" s="68">
        <f t="shared" si="1"/>
        <v>590947</v>
      </c>
      <c r="I18" s="72">
        <v>3924</v>
      </c>
      <c r="J18" s="71">
        <v>4267</v>
      </c>
      <c r="K18" s="70">
        <f t="shared" si="2"/>
        <v>8191</v>
      </c>
      <c r="L18" s="68">
        <f t="shared" si="3"/>
        <v>313957</v>
      </c>
      <c r="M18" s="69">
        <f t="shared" si="4"/>
        <v>285181</v>
      </c>
      <c r="N18" s="68">
        <f t="shared" si="5"/>
        <v>599138</v>
      </c>
      <c r="O18" s="67">
        <f t="shared" si="6"/>
        <v>1836278</v>
      </c>
    </row>
    <row r="19" spans="1:15" ht="18" customHeight="1">
      <c r="A19" s="467"/>
      <c r="B19" s="75" t="s">
        <v>12</v>
      </c>
      <c r="C19" s="65">
        <v>1096850</v>
      </c>
      <c r="D19" s="74">
        <v>56942</v>
      </c>
      <c r="E19" s="73">
        <f t="shared" si="0"/>
        <v>1153792</v>
      </c>
      <c r="F19" s="65">
        <v>255954</v>
      </c>
      <c r="G19" s="63">
        <v>225061</v>
      </c>
      <c r="H19" s="68">
        <f t="shared" si="1"/>
        <v>481015</v>
      </c>
      <c r="I19" s="72">
        <v>1869</v>
      </c>
      <c r="J19" s="71">
        <v>1747</v>
      </c>
      <c r="K19" s="70">
        <f t="shared" si="2"/>
        <v>3616</v>
      </c>
      <c r="L19" s="68">
        <f t="shared" si="3"/>
        <v>257823</v>
      </c>
      <c r="M19" s="69">
        <f t="shared" si="4"/>
        <v>226808</v>
      </c>
      <c r="N19" s="68">
        <f t="shared" si="5"/>
        <v>484631</v>
      </c>
      <c r="O19" s="67">
        <f t="shared" si="6"/>
        <v>1638423</v>
      </c>
    </row>
    <row r="20" spans="1:15" s="92" customFormat="1" ht="18" customHeight="1">
      <c r="A20" s="468"/>
      <c r="B20" s="75" t="s">
        <v>11</v>
      </c>
      <c r="C20" s="65">
        <v>1206244</v>
      </c>
      <c r="D20" s="74">
        <v>65636</v>
      </c>
      <c r="E20" s="73">
        <f t="shared" si="0"/>
        <v>1271880</v>
      </c>
      <c r="F20" s="65">
        <v>266448</v>
      </c>
      <c r="G20" s="63">
        <v>269287</v>
      </c>
      <c r="H20" s="68">
        <f t="shared" si="1"/>
        <v>535735</v>
      </c>
      <c r="I20" s="72">
        <v>2774</v>
      </c>
      <c r="J20" s="71">
        <v>2437</v>
      </c>
      <c r="K20" s="70">
        <f t="shared" si="2"/>
        <v>5211</v>
      </c>
      <c r="L20" s="68">
        <f t="shared" si="3"/>
        <v>269222</v>
      </c>
      <c r="M20" s="69">
        <f t="shared" si="4"/>
        <v>271724</v>
      </c>
      <c r="N20" s="68">
        <f t="shared" si="5"/>
        <v>540946</v>
      </c>
      <c r="O20" s="67">
        <f t="shared" si="6"/>
        <v>1812826</v>
      </c>
    </row>
    <row r="21" spans="1:15" ht="18" customHeight="1">
      <c r="A21" s="467"/>
      <c r="B21" s="75" t="s">
        <v>10</v>
      </c>
      <c r="C21" s="89">
        <v>1128917</v>
      </c>
      <c r="D21" s="91">
        <v>79548</v>
      </c>
      <c r="E21" s="90">
        <f t="shared" si="0"/>
        <v>1208465</v>
      </c>
      <c r="F21" s="89">
        <v>254276</v>
      </c>
      <c r="G21" s="88">
        <v>265672</v>
      </c>
      <c r="H21" s="83">
        <f t="shared" si="1"/>
        <v>519948</v>
      </c>
      <c r="I21" s="87">
        <v>1914</v>
      </c>
      <c r="J21" s="86">
        <v>1684</v>
      </c>
      <c r="K21" s="85">
        <f t="shared" si="2"/>
        <v>3598</v>
      </c>
      <c r="L21" s="83">
        <f t="shared" si="3"/>
        <v>256190</v>
      </c>
      <c r="M21" s="84">
        <f t="shared" si="4"/>
        <v>267356</v>
      </c>
      <c r="N21" s="83">
        <f t="shared" si="5"/>
        <v>523546</v>
      </c>
      <c r="O21" s="67">
        <f t="shared" si="6"/>
        <v>1732011</v>
      </c>
    </row>
    <row r="22" spans="1:15" ht="18" customHeight="1" thickBot="1">
      <c r="A22" s="469"/>
      <c r="B22" s="75" t="s">
        <v>9</v>
      </c>
      <c r="C22" s="65">
        <v>1178714</v>
      </c>
      <c r="D22" s="74">
        <v>103149</v>
      </c>
      <c r="E22" s="73">
        <f t="shared" si="0"/>
        <v>1281863</v>
      </c>
      <c r="F22" s="65">
        <v>278636</v>
      </c>
      <c r="G22" s="63">
        <v>336863</v>
      </c>
      <c r="H22" s="68">
        <f t="shared" si="1"/>
        <v>615499</v>
      </c>
      <c r="I22" s="72">
        <v>3492</v>
      </c>
      <c r="J22" s="71">
        <v>3303</v>
      </c>
      <c r="K22" s="70">
        <f t="shared" si="2"/>
        <v>6795</v>
      </c>
      <c r="L22" s="68">
        <f t="shared" si="3"/>
        <v>282128</v>
      </c>
      <c r="M22" s="69">
        <f t="shared" si="4"/>
        <v>340166</v>
      </c>
      <c r="N22" s="68">
        <f t="shared" si="5"/>
        <v>622294</v>
      </c>
      <c r="O22" s="82">
        <f t="shared" si="6"/>
        <v>1904157</v>
      </c>
    </row>
    <row r="23" spans="1:15" ht="3.75" customHeight="1">
      <c r="A23" s="81"/>
      <c r="B23" s="80"/>
      <c r="C23" s="79"/>
      <c r="D23" s="78"/>
      <c r="E23" s="77">
        <f t="shared" si="0"/>
        <v>0</v>
      </c>
      <c r="F23" s="49"/>
      <c r="G23" s="48"/>
      <c r="H23" s="45"/>
      <c r="I23" s="49"/>
      <c r="J23" s="48"/>
      <c r="K23" s="47"/>
      <c r="L23" s="45">
        <f t="shared" si="3"/>
        <v>0</v>
      </c>
      <c r="M23" s="46">
        <f t="shared" si="4"/>
        <v>0</v>
      </c>
      <c r="N23" s="45">
        <f t="shared" si="5"/>
        <v>0</v>
      </c>
      <c r="O23" s="44">
        <f t="shared" si="6"/>
        <v>0</v>
      </c>
    </row>
    <row r="24" spans="1:15" s="98" customFormat="1" ht="18" customHeight="1" thickBot="1">
      <c r="A24" s="76">
        <v>2011</v>
      </c>
      <c r="B24" s="75" t="s">
        <v>8</v>
      </c>
      <c r="C24" s="389">
        <v>1137399</v>
      </c>
      <c r="D24" s="390">
        <v>97664</v>
      </c>
      <c r="E24" s="391">
        <f t="shared" si="0"/>
        <v>1235063</v>
      </c>
      <c r="F24" s="392">
        <v>337321</v>
      </c>
      <c r="G24" s="393">
        <v>303592</v>
      </c>
      <c r="H24" s="394">
        <f>G24+F24</f>
        <v>640913</v>
      </c>
      <c r="I24" s="395">
        <v>4460</v>
      </c>
      <c r="J24" s="396">
        <v>4694</v>
      </c>
      <c r="K24" s="397">
        <f>J24+I24</f>
        <v>9154</v>
      </c>
      <c r="L24" s="394">
        <f t="shared" si="3"/>
        <v>341781</v>
      </c>
      <c r="M24" s="398">
        <f t="shared" si="4"/>
        <v>308286</v>
      </c>
      <c r="N24" s="394">
        <f t="shared" si="5"/>
        <v>650067</v>
      </c>
      <c r="O24" s="399">
        <f t="shared" si="6"/>
        <v>1885130</v>
      </c>
    </row>
    <row r="25" spans="1:15" ht="18" customHeight="1">
      <c r="A25" s="66" t="s">
        <v>7</v>
      </c>
      <c r="B25" s="51"/>
      <c r="C25" s="49"/>
      <c r="D25" s="48"/>
      <c r="E25" s="50"/>
      <c r="F25" s="49"/>
      <c r="G25" s="48"/>
      <c r="H25" s="47"/>
      <c r="I25" s="49"/>
      <c r="J25" s="48"/>
      <c r="K25" s="47"/>
      <c r="L25" s="45"/>
      <c r="M25" s="46"/>
      <c r="N25" s="45"/>
      <c r="O25" s="44"/>
    </row>
    <row r="26" spans="1:15" ht="18" customHeight="1">
      <c r="A26" s="60" t="s">
        <v>6</v>
      </c>
      <c r="B26" s="59"/>
      <c r="C26" s="65">
        <f aca="true" t="shared" si="7" ref="C26:O26">SUM(C11:C11)</f>
        <v>1024970</v>
      </c>
      <c r="D26" s="63">
        <f t="shared" si="7"/>
        <v>65090</v>
      </c>
      <c r="E26" s="62">
        <f t="shared" si="7"/>
        <v>1090060</v>
      </c>
      <c r="F26" s="65">
        <f t="shared" si="7"/>
        <v>284288</v>
      </c>
      <c r="G26" s="63">
        <f t="shared" si="7"/>
        <v>261693</v>
      </c>
      <c r="H26" s="64">
        <f t="shared" si="7"/>
        <v>545981</v>
      </c>
      <c r="I26" s="65">
        <f t="shared" si="7"/>
        <v>5855</v>
      </c>
      <c r="J26" s="63">
        <f t="shared" si="7"/>
        <v>6060</v>
      </c>
      <c r="K26" s="64">
        <f t="shared" si="7"/>
        <v>11915</v>
      </c>
      <c r="L26" s="62">
        <f t="shared" si="7"/>
        <v>290143</v>
      </c>
      <c r="M26" s="63">
        <f t="shared" si="7"/>
        <v>267753</v>
      </c>
      <c r="N26" s="62">
        <f t="shared" si="7"/>
        <v>557896</v>
      </c>
      <c r="O26" s="61">
        <f t="shared" si="7"/>
        <v>1647956</v>
      </c>
    </row>
    <row r="27" spans="1:15" ht="18" customHeight="1" thickBot="1">
      <c r="A27" s="60" t="s">
        <v>5</v>
      </c>
      <c r="B27" s="59"/>
      <c r="C27" s="58">
        <f aca="true" t="shared" si="8" ref="C27:O27">SUM(C24:C24)</f>
        <v>1137399</v>
      </c>
      <c r="D27" s="55">
        <f t="shared" si="8"/>
        <v>97664</v>
      </c>
      <c r="E27" s="54">
        <f t="shared" si="8"/>
        <v>1235063</v>
      </c>
      <c r="F27" s="57">
        <f t="shared" si="8"/>
        <v>337321</v>
      </c>
      <c r="G27" s="55">
        <f t="shared" si="8"/>
        <v>303592</v>
      </c>
      <c r="H27" s="56">
        <f t="shared" si="8"/>
        <v>640913</v>
      </c>
      <c r="I27" s="57">
        <f t="shared" si="8"/>
        <v>4460</v>
      </c>
      <c r="J27" s="55">
        <f t="shared" si="8"/>
        <v>4694</v>
      </c>
      <c r="K27" s="56">
        <f t="shared" si="8"/>
        <v>9154</v>
      </c>
      <c r="L27" s="54">
        <f t="shared" si="8"/>
        <v>341781</v>
      </c>
      <c r="M27" s="55">
        <f t="shared" si="8"/>
        <v>308286</v>
      </c>
      <c r="N27" s="54">
        <f t="shared" si="8"/>
        <v>650067</v>
      </c>
      <c r="O27" s="53">
        <f t="shared" si="8"/>
        <v>1885130</v>
      </c>
    </row>
    <row r="28" spans="1:15" ht="16.5" customHeight="1">
      <c r="A28" s="52" t="s">
        <v>4</v>
      </c>
      <c r="B28" s="51"/>
      <c r="C28" s="49"/>
      <c r="D28" s="48"/>
      <c r="E28" s="50"/>
      <c r="F28" s="49"/>
      <c r="G28" s="48"/>
      <c r="H28" s="45"/>
      <c r="I28" s="49"/>
      <c r="J28" s="48"/>
      <c r="K28" s="47"/>
      <c r="L28" s="45"/>
      <c r="M28" s="46"/>
      <c r="N28" s="45"/>
      <c r="O28" s="44"/>
    </row>
    <row r="29" spans="1:15" ht="16.5" customHeight="1">
      <c r="A29" s="60" t="s">
        <v>34</v>
      </c>
      <c r="B29" s="43"/>
      <c r="C29" s="22">
        <f aca="true" t="shared" si="9" ref="C29:O29">(C24/C11-1)*100</f>
        <v>10.969003970847924</v>
      </c>
      <c r="D29" s="40">
        <f t="shared" si="9"/>
        <v>50.04455369488401</v>
      </c>
      <c r="E29" s="39">
        <f t="shared" si="9"/>
        <v>13.302295286498001</v>
      </c>
      <c r="F29" s="22">
        <f t="shared" si="9"/>
        <v>18.654674133273307</v>
      </c>
      <c r="G29" s="20">
        <f t="shared" si="9"/>
        <v>16.01074541542953</v>
      </c>
      <c r="H29" s="39">
        <f t="shared" si="9"/>
        <v>17.387418243491993</v>
      </c>
      <c r="I29" s="42">
        <f t="shared" si="9"/>
        <v>-23.825789923142615</v>
      </c>
      <c r="J29" s="40">
        <f t="shared" si="9"/>
        <v>-22.541254125412546</v>
      </c>
      <c r="K29" s="41">
        <f t="shared" si="9"/>
        <v>-23.17247167436005</v>
      </c>
      <c r="L29" s="39">
        <f t="shared" si="9"/>
        <v>17.79743092199364</v>
      </c>
      <c r="M29" s="40">
        <f t="shared" si="9"/>
        <v>15.138205734389532</v>
      </c>
      <c r="N29" s="39">
        <f t="shared" si="9"/>
        <v>16.52117957468775</v>
      </c>
      <c r="O29" s="38">
        <f t="shared" si="9"/>
        <v>14.392010466298855</v>
      </c>
    </row>
    <row r="30" spans="1:15" ht="7.5" customHeight="1" thickBot="1">
      <c r="A30" s="37"/>
      <c r="B30" s="36"/>
      <c r="C30" s="35"/>
      <c r="D30" s="34"/>
      <c r="E30" s="33"/>
      <c r="F30" s="32"/>
      <c r="G30" s="30"/>
      <c r="H30" s="29"/>
      <c r="I30" s="32"/>
      <c r="J30" s="30"/>
      <c r="K30" s="31"/>
      <c r="L30" s="29"/>
      <c r="M30" s="30"/>
      <c r="N30" s="29"/>
      <c r="O30" s="28"/>
    </row>
    <row r="31" spans="1:15" ht="16.5" customHeight="1">
      <c r="A31" s="27" t="s">
        <v>3</v>
      </c>
      <c r="B31" s="26"/>
      <c r="C31" s="25"/>
      <c r="D31" s="24"/>
      <c r="E31" s="23"/>
      <c r="F31" s="22"/>
      <c r="G31" s="20"/>
      <c r="H31" s="19"/>
      <c r="I31" s="22"/>
      <c r="J31" s="20"/>
      <c r="K31" s="21"/>
      <c r="L31" s="19"/>
      <c r="M31" s="20"/>
      <c r="N31" s="19"/>
      <c r="O31" s="18"/>
    </row>
    <row r="32" spans="1:15" ht="16.5" customHeight="1" thickBot="1">
      <c r="A32" s="17" t="s">
        <v>2</v>
      </c>
      <c r="B32" s="16"/>
      <c r="C32" s="15">
        <f aca="true" t="shared" si="10" ref="C32:O32">(C27/C26-1)*100</f>
        <v>10.969003970847924</v>
      </c>
      <c r="D32" s="11">
        <f t="shared" si="10"/>
        <v>50.04455369488401</v>
      </c>
      <c r="E32" s="10">
        <f t="shared" si="10"/>
        <v>13.302295286498001</v>
      </c>
      <c r="F32" s="15">
        <f t="shared" si="10"/>
        <v>18.654674133273307</v>
      </c>
      <c r="G32" s="14">
        <f t="shared" si="10"/>
        <v>16.01074541542953</v>
      </c>
      <c r="H32" s="10">
        <f t="shared" si="10"/>
        <v>17.387418243491993</v>
      </c>
      <c r="I32" s="13">
        <f t="shared" si="10"/>
        <v>-23.825789923142615</v>
      </c>
      <c r="J32" s="11">
        <f t="shared" si="10"/>
        <v>-22.541254125412546</v>
      </c>
      <c r="K32" s="12">
        <f t="shared" si="10"/>
        <v>-23.17247167436005</v>
      </c>
      <c r="L32" s="10">
        <f t="shared" si="10"/>
        <v>17.79743092199364</v>
      </c>
      <c r="M32" s="11">
        <f t="shared" si="10"/>
        <v>15.138205734389532</v>
      </c>
      <c r="N32" s="10">
        <f t="shared" si="10"/>
        <v>16.52117957468775</v>
      </c>
      <c r="O32" s="9">
        <f t="shared" si="10"/>
        <v>14.392010466298855</v>
      </c>
    </row>
    <row r="33" spans="1:14" s="5" customFormat="1" ht="17.25" customHeight="1" thickTop="1">
      <c r="A33" s="6" t="s">
        <v>1</v>
      </c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="5" customFormat="1" ht="13.5" customHeight="1">
      <c r="A34" s="6" t="s">
        <v>0</v>
      </c>
    </row>
    <row r="35" spans="1:14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4.25">
      <c r="A36" s="3"/>
      <c r="B36" s="3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65515" ht="14.25">
      <c r="C65515" s="2" t="e">
        <f>((C65511/C65498)-1)*100</f>
        <v>#DIV/0!</v>
      </c>
    </row>
  </sheetData>
  <sheetProtection/>
  <mergeCells count="11">
    <mergeCell ref="A11:A22"/>
    <mergeCell ref="A9:B9"/>
    <mergeCell ref="F9:H9"/>
    <mergeCell ref="C9:C10"/>
    <mergeCell ref="D9:D10"/>
    <mergeCell ref="F7:N8"/>
    <mergeCell ref="I9:K9"/>
    <mergeCell ref="C7:E7"/>
    <mergeCell ref="O7:O10"/>
    <mergeCell ref="E9:E10"/>
    <mergeCell ref="A4:O5"/>
  </mergeCells>
  <conditionalFormatting sqref="A29:B29 P29:IV29 A32:B32 P32:IV32">
    <cfRule type="cellIs" priority="1" dxfId="50" operator="lessThan" stopIfTrue="1">
      <formula>0</formula>
    </cfRule>
  </conditionalFormatting>
  <conditionalFormatting sqref="C28:O32">
    <cfRule type="cellIs" priority="2" dxfId="51" operator="lessThan" stopIfTrue="1">
      <formula>0</formula>
    </cfRule>
    <cfRule type="cellIs" priority="3" dxfId="52" operator="greaterThanOrEqual" stopIfTrue="1">
      <formula>0</formula>
    </cfRule>
  </conditionalFormatting>
  <hyperlinks>
    <hyperlink ref="O1" location="INDICE!A1" display="Volver al Indice"/>
  </hyperlinks>
  <printOptions/>
  <pageMargins left="0.2" right="0.03937007874015748" top="0.29" bottom="0.11811023622047245" header="0.07874015748031496" footer="0.07874015748031496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5"/>
  <sheetViews>
    <sheetView showGridLines="0" zoomScale="88" zoomScaleNormal="88" zoomScalePageLayoutView="0" workbookViewId="0" topLeftCell="A1">
      <selection activeCell="O1" sqref="O1"/>
    </sheetView>
  </sheetViews>
  <sheetFormatPr defaultColWidth="11.421875" defaultRowHeight="15"/>
  <cols>
    <col min="1" max="1" width="9.8515625" style="1" customWidth="1"/>
    <col min="2" max="2" width="20.421875" style="1" customWidth="1"/>
    <col min="3" max="3" width="10.421875" style="1" customWidth="1"/>
    <col min="4" max="4" width="9.140625" style="1" customWidth="1"/>
    <col min="5" max="5" width="9.28125" style="1" customWidth="1"/>
    <col min="6" max="6" width="10.8515625" style="1" customWidth="1"/>
    <col min="7" max="7" width="10.00390625" style="1" customWidth="1"/>
    <col min="8" max="8" width="10.57421875" style="1" customWidth="1"/>
    <col min="9" max="9" width="9.57421875" style="1" customWidth="1"/>
    <col min="10" max="10" width="10.421875" style="1" customWidth="1"/>
    <col min="11" max="11" width="8.00390625" style="1" customWidth="1"/>
    <col min="12" max="12" width="9.421875" style="1" customWidth="1"/>
    <col min="13" max="13" width="10.8515625" style="1" customWidth="1"/>
    <col min="14" max="14" width="9.57421875" style="1" customWidth="1"/>
    <col min="15" max="15" width="12.28125" style="1" customWidth="1"/>
    <col min="16" max="16384" width="11.00390625" style="1" customWidth="1"/>
  </cols>
  <sheetData>
    <row r="1" ht="22.5" customHeight="1" thickBot="1">
      <c r="O1" s="118" t="s">
        <v>31</v>
      </c>
    </row>
    <row r="2" ht="5.25" customHeight="1"/>
    <row r="3" ht="4.5" customHeight="1" thickBot="1"/>
    <row r="4" spans="1:15" ht="13.5" customHeight="1" thickTop="1">
      <c r="A4" s="460" t="s">
        <v>37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2"/>
    </row>
    <row r="5" spans="1:15" ht="12.75" customHeight="1">
      <c r="A5" s="463"/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5"/>
    </row>
    <row r="6" spans="1:15" ht="5.25" customHeight="1" thickBot="1">
      <c r="A6" s="117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5"/>
    </row>
    <row r="7" spans="1:15" ht="16.5" customHeight="1" thickTop="1">
      <c r="A7" s="114"/>
      <c r="B7" s="113"/>
      <c r="C7" s="452" t="s">
        <v>29</v>
      </c>
      <c r="D7" s="453"/>
      <c r="E7" s="454"/>
      <c r="F7" s="448" t="s">
        <v>28</v>
      </c>
      <c r="G7" s="449"/>
      <c r="H7" s="449"/>
      <c r="I7" s="449"/>
      <c r="J7" s="449"/>
      <c r="K7" s="449"/>
      <c r="L7" s="449"/>
      <c r="M7" s="449"/>
      <c r="N7" s="476"/>
      <c r="O7" s="476" t="s">
        <v>27</v>
      </c>
    </row>
    <row r="8" spans="1:15" ht="3.75" customHeight="1" thickBot="1">
      <c r="A8" s="112"/>
      <c r="B8" s="111"/>
      <c r="C8" s="110"/>
      <c r="D8" s="109"/>
      <c r="E8" s="108"/>
      <c r="F8" s="450"/>
      <c r="G8" s="451"/>
      <c r="H8" s="451"/>
      <c r="I8" s="451"/>
      <c r="J8" s="451"/>
      <c r="K8" s="451"/>
      <c r="L8" s="451"/>
      <c r="M8" s="451"/>
      <c r="N8" s="481"/>
      <c r="O8" s="477"/>
    </row>
    <row r="9" spans="1:15" ht="21.75" customHeight="1" thickBot="1" thickTop="1">
      <c r="A9" s="470" t="s">
        <v>26</v>
      </c>
      <c r="B9" s="471"/>
      <c r="C9" s="472" t="s">
        <v>25</v>
      </c>
      <c r="D9" s="479" t="s">
        <v>24</v>
      </c>
      <c r="E9" s="458" t="s">
        <v>20</v>
      </c>
      <c r="F9" s="452" t="s">
        <v>25</v>
      </c>
      <c r="G9" s="453"/>
      <c r="H9" s="453"/>
      <c r="I9" s="452" t="s">
        <v>24</v>
      </c>
      <c r="J9" s="453"/>
      <c r="K9" s="454"/>
      <c r="L9" s="156" t="s">
        <v>23</v>
      </c>
      <c r="M9" s="107"/>
      <c r="N9" s="155"/>
      <c r="O9" s="477"/>
    </row>
    <row r="10" spans="1:15" s="99" customFormat="1" ht="18.75" customHeight="1" thickBot="1">
      <c r="A10" s="106"/>
      <c r="B10" s="105"/>
      <c r="C10" s="473"/>
      <c r="D10" s="480"/>
      <c r="E10" s="459"/>
      <c r="F10" s="102" t="s">
        <v>36</v>
      </c>
      <c r="G10" s="101" t="s">
        <v>35</v>
      </c>
      <c r="H10" s="104" t="s">
        <v>20</v>
      </c>
      <c r="I10" s="102" t="s">
        <v>36</v>
      </c>
      <c r="J10" s="101" t="s">
        <v>35</v>
      </c>
      <c r="K10" s="103" t="s">
        <v>20</v>
      </c>
      <c r="L10" s="102" t="s">
        <v>36</v>
      </c>
      <c r="M10" s="101" t="s">
        <v>35</v>
      </c>
      <c r="N10" s="103" t="s">
        <v>20</v>
      </c>
      <c r="O10" s="478"/>
    </row>
    <row r="11" spans="1:15" ht="18" customHeight="1" thickTop="1">
      <c r="A11" s="466">
        <v>2010</v>
      </c>
      <c r="B11" s="75" t="s">
        <v>8</v>
      </c>
      <c r="C11" s="152">
        <v>8090.238000000006</v>
      </c>
      <c r="D11" s="154">
        <v>584.6590000000001</v>
      </c>
      <c r="E11" s="153">
        <f aca="true" t="shared" si="0" ref="E11:E24">D11+C11</f>
        <v>8674.897000000006</v>
      </c>
      <c r="F11" s="152">
        <v>27202.813</v>
      </c>
      <c r="G11" s="151">
        <v>14730.411000000002</v>
      </c>
      <c r="H11" s="146">
        <f aca="true" t="shared" si="1" ref="H11:H22">G11+F11</f>
        <v>41933.224</v>
      </c>
      <c r="I11" s="150">
        <v>1365.797</v>
      </c>
      <c r="J11" s="149">
        <v>764.2950000000002</v>
      </c>
      <c r="K11" s="148">
        <f aca="true" t="shared" si="2" ref="K11:K22">J11+I11</f>
        <v>2130.092</v>
      </c>
      <c r="L11" s="146">
        <f aca="true" t="shared" si="3" ref="L11:L24">I11+F11</f>
        <v>28568.609999999997</v>
      </c>
      <c r="M11" s="147">
        <f aca="true" t="shared" si="4" ref="M11:M24">J11+G11</f>
        <v>15494.706000000002</v>
      </c>
      <c r="N11" s="146">
        <f aca="true" t="shared" si="5" ref="N11:N24">K11+H11</f>
        <v>44063.316</v>
      </c>
      <c r="O11" s="145">
        <f aca="true" t="shared" si="6" ref="O11:O24">N11+E11</f>
        <v>52738.213</v>
      </c>
    </row>
    <row r="12" spans="1:15" s="98" customFormat="1" ht="18" customHeight="1">
      <c r="A12" s="467"/>
      <c r="B12" s="75" t="s">
        <v>19</v>
      </c>
      <c r="C12" s="65">
        <v>9067.103999999994</v>
      </c>
      <c r="D12" s="74">
        <v>1075.9270000000006</v>
      </c>
      <c r="E12" s="73">
        <f t="shared" si="0"/>
        <v>10143.030999999995</v>
      </c>
      <c r="F12" s="65">
        <v>23610.193999999992</v>
      </c>
      <c r="G12" s="63">
        <v>14199.845</v>
      </c>
      <c r="H12" s="68">
        <f t="shared" si="1"/>
        <v>37810.03899999999</v>
      </c>
      <c r="I12" s="72">
        <v>1695.424</v>
      </c>
      <c r="J12" s="71">
        <v>828.6</v>
      </c>
      <c r="K12" s="70">
        <f t="shared" si="2"/>
        <v>2524.024</v>
      </c>
      <c r="L12" s="68">
        <f t="shared" si="3"/>
        <v>25305.61799999999</v>
      </c>
      <c r="M12" s="69">
        <f t="shared" si="4"/>
        <v>15028.445</v>
      </c>
      <c r="N12" s="68">
        <f t="shared" si="5"/>
        <v>40334.06299999999</v>
      </c>
      <c r="O12" s="144">
        <f t="shared" si="6"/>
        <v>50477.09399999998</v>
      </c>
    </row>
    <row r="13" spans="1:15" ht="18" customHeight="1">
      <c r="A13" s="467"/>
      <c r="B13" s="75" t="s">
        <v>18</v>
      </c>
      <c r="C13" s="65">
        <v>10275.501000000002</v>
      </c>
      <c r="D13" s="74">
        <v>1345.5129999999988</v>
      </c>
      <c r="E13" s="73">
        <f t="shared" si="0"/>
        <v>11621.014000000001</v>
      </c>
      <c r="F13" s="65">
        <v>25469.94800000001</v>
      </c>
      <c r="G13" s="63">
        <v>17712.388999999992</v>
      </c>
      <c r="H13" s="68">
        <f t="shared" si="1"/>
        <v>43182.337</v>
      </c>
      <c r="I13" s="97">
        <v>3033.316</v>
      </c>
      <c r="J13" s="71">
        <v>1441.577</v>
      </c>
      <c r="K13" s="70">
        <f t="shared" si="2"/>
        <v>4474.893</v>
      </c>
      <c r="L13" s="68">
        <f t="shared" si="3"/>
        <v>28503.26400000001</v>
      </c>
      <c r="M13" s="69">
        <f t="shared" si="4"/>
        <v>19153.965999999993</v>
      </c>
      <c r="N13" s="68">
        <f t="shared" si="5"/>
        <v>47657.229999999996</v>
      </c>
      <c r="O13" s="144">
        <f t="shared" si="6"/>
        <v>59278.244</v>
      </c>
    </row>
    <row r="14" spans="1:15" ht="18" customHeight="1">
      <c r="A14" s="467"/>
      <c r="B14" s="75" t="s">
        <v>17</v>
      </c>
      <c r="C14" s="65">
        <v>8755.342999999995</v>
      </c>
      <c r="D14" s="74">
        <v>1198.0579999999993</v>
      </c>
      <c r="E14" s="73">
        <f t="shared" si="0"/>
        <v>9953.400999999994</v>
      </c>
      <c r="F14" s="65">
        <v>28187.765999999985</v>
      </c>
      <c r="G14" s="63">
        <v>16365.850000000002</v>
      </c>
      <c r="H14" s="68">
        <f t="shared" si="1"/>
        <v>44553.61599999999</v>
      </c>
      <c r="I14" s="72">
        <v>5513.469</v>
      </c>
      <c r="J14" s="71">
        <v>1443.675</v>
      </c>
      <c r="K14" s="70">
        <f t="shared" si="2"/>
        <v>6957.144</v>
      </c>
      <c r="L14" s="68">
        <f t="shared" si="3"/>
        <v>33701.234999999986</v>
      </c>
      <c r="M14" s="69">
        <f t="shared" si="4"/>
        <v>17809.525</v>
      </c>
      <c r="N14" s="68">
        <f t="shared" si="5"/>
        <v>51510.75999999999</v>
      </c>
      <c r="O14" s="144">
        <f t="shared" si="6"/>
        <v>61464.16099999998</v>
      </c>
    </row>
    <row r="15" spans="1:15" s="96" customFormat="1" ht="18" customHeight="1">
      <c r="A15" s="467"/>
      <c r="B15" s="75" t="s">
        <v>16</v>
      </c>
      <c r="C15" s="65">
        <v>9765.390000000003</v>
      </c>
      <c r="D15" s="74">
        <v>1209.3479999999993</v>
      </c>
      <c r="E15" s="73">
        <f t="shared" si="0"/>
        <v>10974.738000000003</v>
      </c>
      <c r="F15" s="65">
        <v>25428.21999999999</v>
      </c>
      <c r="G15" s="63">
        <v>17002.244999999995</v>
      </c>
      <c r="H15" s="68">
        <f t="shared" si="1"/>
        <v>42430.46499999998</v>
      </c>
      <c r="I15" s="72">
        <v>2686.6369999999997</v>
      </c>
      <c r="J15" s="71">
        <v>1174.227</v>
      </c>
      <c r="K15" s="70">
        <f t="shared" si="2"/>
        <v>3860.8639999999996</v>
      </c>
      <c r="L15" s="68">
        <f t="shared" si="3"/>
        <v>28114.85699999999</v>
      </c>
      <c r="M15" s="69">
        <f t="shared" si="4"/>
        <v>18176.471999999994</v>
      </c>
      <c r="N15" s="68">
        <f t="shared" si="5"/>
        <v>46291.32899999998</v>
      </c>
      <c r="O15" s="144">
        <f t="shared" si="6"/>
        <v>57266.06699999999</v>
      </c>
    </row>
    <row r="16" spans="1:15" s="95" customFormat="1" ht="18" customHeight="1">
      <c r="A16" s="467"/>
      <c r="B16" s="75" t="s">
        <v>15</v>
      </c>
      <c r="C16" s="65">
        <v>9629.162999999997</v>
      </c>
      <c r="D16" s="74">
        <v>1220.8939999999998</v>
      </c>
      <c r="E16" s="73">
        <f t="shared" si="0"/>
        <v>10850.056999999997</v>
      </c>
      <c r="F16" s="65">
        <v>21901.624</v>
      </c>
      <c r="G16" s="63">
        <v>16193.873999999996</v>
      </c>
      <c r="H16" s="68">
        <f t="shared" si="1"/>
        <v>38095.49799999999</v>
      </c>
      <c r="I16" s="72">
        <v>2284.7660000000005</v>
      </c>
      <c r="J16" s="71">
        <v>1272.1080000000002</v>
      </c>
      <c r="K16" s="70">
        <f t="shared" si="2"/>
        <v>3556.8740000000007</v>
      </c>
      <c r="L16" s="68">
        <f t="shared" si="3"/>
        <v>24186.39</v>
      </c>
      <c r="M16" s="69">
        <f t="shared" si="4"/>
        <v>17465.981999999996</v>
      </c>
      <c r="N16" s="68">
        <f t="shared" si="5"/>
        <v>41652.371999999996</v>
      </c>
      <c r="O16" s="144">
        <f t="shared" si="6"/>
        <v>52502.42899999999</v>
      </c>
    </row>
    <row r="17" spans="1:15" s="94" customFormat="1" ht="18" customHeight="1">
      <c r="A17" s="467"/>
      <c r="B17" s="75" t="s">
        <v>14</v>
      </c>
      <c r="C17" s="65">
        <v>9592.19</v>
      </c>
      <c r="D17" s="74">
        <v>1371.742999999998</v>
      </c>
      <c r="E17" s="73">
        <f t="shared" si="0"/>
        <v>10963.932999999999</v>
      </c>
      <c r="F17" s="65">
        <v>21781.942000000003</v>
      </c>
      <c r="G17" s="63">
        <v>16861.661</v>
      </c>
      <c r="H17" s="68">
        <f t="shared" si="1"/>
        <v>38643.603</v>
      </c>
      <c r="I17" s="72">
        <v>2577.5349999999994</v>
      </c>
      <c r="J17" s="71">
        <v>993.326</v>
      </c>
      <c r="K17" s="70">
        <f t="shared" si="2"/>
        <v>3570.8609999999994</v>
      </c>
      <c r="L17" s="68">
        <f t="shared" si="3"/>
        <v>24359.477000000003</v>
      </c>
      <c r="M17" s="69">
        <f t="shared" si="4"/>
        <v>17854.987</v>
      </c>
      <c r="N17" s="68">
        <f t="shared" si="5"/>
        <v>42214.464</v>
      </c>
      <c r="O17" s="144">
        <f t="shared" si="6"/>
        <v>53178.397</v>
      </c>
    </row>
    <row r="18" spans="1:15" s="93" customFormat="1" ht="18" customHeight="1">
      <c r="A18" s="467"/>
      <c r="B18" s="75" t="s">
        <v>13</v>
      </c>
      <c r="C18" s="65">
        <v>9344.398000000008</v>
      </c>
      <c r="D18" s="74">
        <v>1495.7759999999976</v>
      </c>
      <c r="E18" s="73">
        <f t="shared" si="0"/>
        <v>10840.174000000006</v>
      </c>
      <c r="F18" s="65">
        <v>21496.586999999996</v>
      </c>
      <c r="G18" s="63">
        <v>15852.139000000003</v>
      </c>
      <c r="H18" s="68">
        <f t="shared" si="1"/>
        <v>37348.725999999995</v>
      </c>
      <c r="I18" s="72">
        <v>3884.0330000000004</v>
      </c>
      <c r="J18" s="71">
        <v>1788.294</v>
      </c>
      <c r="K18" s="70">
        <f t="shared" si="2"/>
        <v>5672.327</v>
      </c>
      <c r="L18" s="68">
        <f t="shared" si="3"/>
        <v>25380.619999999995</v>
      </c>
      <c r="M18" s="69">
        <f t="shared" si="4"/>
        <v>17640.433000000005</v>
      </c>
      <c r="N18" s="68">
        <f t="shared" si="5"/>
        <v>43021.05299999999</v>
      </c>
      <c r="O18" s="144">
        <f t="shared" si="6"/>
        <v>53861.227</v>
      </c>
    </row>
    <row r="19" spans="1:15" ht="18" customHeight="1">
      <c r="A19" s="467"/>
      <c r="B19" s="75" t="s">
        <v>12</v>
      </c>
      <c r="C19" s="65">
        <v>10433.909</v>
      </c>
      <c r="D19" s="74">
        <v>1493.2639999999976</v>
      </c>
      <c r="E19" s="73">
        <f t="shared" si="0"/>
        <v>11927.172999999997</v>
      </c>
      <c r="F19" s="65">
        <v>22948.59000000001</v>
      </c>
      <c r="G19" s="63">
        <v>16271.062000000005</v>
      </c>
      <c r="H19" s="68">
        <f t="shared" si="1"/>
        <v>39219.65200000002</v>
      </c>
      <c r="I19" s="72">
        <v>4125.6630000000005</v>
      </c>
      <c r="J19" s="71">
        <v>2530.17</v>
      </c>
      <c r="K19" s="70">
        <f t="shared" si="2"/>
        <v>6655.8330000000005</v>
      </c>
      <c r="L19" s="68">
        <f t="shared" si="3"/>
        <v>27074.25300000001</v>
      </c>
      <c r="M19" s="69">
        <f t="shared" si="4"/>
        <v>18801.232000000004</v>
      </c>
      <c r="N19" s="68">
        <f t="shared" si="5"/>
        <v>45875.485000000015</v>
      </c>
      <c r="O19" s="143">
        <f t="shared" si="6"/>
        <v>57802.65800000001</v>
      </c>
    </row>
    <row r="20" spans="1:15" s="92" customFormat="1" ht="18" customHeight="1">
      <c r="A20" s="468"/>
      <c r="B20" s="75" t="s">
        <v>11</v>
      </c>
      <c r="C20" s="65">
        <v>10947.224999999988</v>
      </c>
      <c r="D20" s="74">
        <v>1146.901999999998</v>
      </c>
      <c r="E20" s="73">
        <f t="shared" si="0"/>
        <v>12094.126999999986</v>
      </c>
      <c r="F20" s="65">
        <v>24257.59900000001</v>
      </c>
      <c r="G20" s="63">
        <v>18091.513000000006</v>
      </c>
      <c r="H20" s="68">
        <f t="shared" si="1"/>
        <v>42349.112000000016</v>
      </c>
      <c r="I20" s="72">
        <v>928.0579999999999</v>
      </c>
      <c r="J20" s="71">
        <v>1347.965</v>
      </c>
      <c r="K20" s="70">
        <f t="shared" si="2"/>
        <v>2276.0229999999997</v>
      </c>
      <c r="L20" s="68">
        <f t="shared" si="3"/>
        <v>25185.65700000001</v>
      </c>
      <c r="M20" s="69">
        <f t="shared" si="4"/>
        <v>19439.478000000006</v>
      </c>
      <c r="N20" s="68">
        <f t="shared" si="5"/>
        <v>44625.13500000002</v>
      </c>
      <c r="O20" s="143">
        <f t="shared" si="6"/>
        <v>56719.262</v>
      </c>
    </row>
    <row r="21" spans="1:15" ht="18" customHeight="1">
      <c r="A21" s="467"/>
      <c r="B21" s="75" t="s">
        <v>10</v>
      </c>
      <c r="C21" s="65">
        <v>11087.11899999999</v>
      </c>
      <c r="D21" s="74">
        <v>1260.3699999999978</v>
      </c>
      <c r="E21" s="73">
        <f t="shared" si="0"/>
        <v>12347.488999999987</v>
      </c>
      <c r="F21" s="65">
        <v>22785.883</v>
      </c>
      <c r="G21" s="63">
        <v>18470.317999999996</v>
      </c>
      <c r="H21" s="68">
        <f t="shared" si="1"/>
        <v>41256.201</v>
      </c>
      <c r="I21" s="72">
        <v>2968.0860000000002</v>
      </c>
      <c r="J21" s="71">
        <v>1252.679</v>
      </c>
      <c r="K21" s="70">
        <f t="shared" si="2"/>
        <v>4220.765</v>
      </c>
      <c r="L21" s="68">
        <f t="shared" si="3"/>
        <v>25753.969</v>
      </c>
      <c r="M21" s="69">
        <f t="shared" si="4"/>
        <v>19722.996999999996</v>
      </c>
      <c r="N21" s="68">
        <f t="shared" si="5"/>
        <v>45476.966</v>
      </c>
      <c r="O21" s="143">
        <f t="shared" si="6"/>
        <v>57824.45499999999</v>
      </c>
    </row>
    <row r="22" spans="1:15" ht="18" customHeight="1" thickBot="1">
      <c r="A22" s="469"/>
      <c r="B22" s="75" t="s">
        <v>9</v>
      </c>
      <c r="C22" s="65">
        <v>12287.607000000009</v>
      </c>
      <c r="D22" s="74">
        <v>1229.1879999999987</v>
      </c>
      <c r="E22" s="73">
        <f t="shared" si="0"/>
        <v>13516.795000000007</v>
      </c>
      <c r="F22" s="65">
        <v>21029.968999999994</v>
      </c>
      <c r="G22" s="63">
        <v>18061.469</v>
      </c>
      <c r="H22" s="68">
        <f t="shared" si="1"/>
        <v>39091.437999999995</v>
      </c>
      <c r="I22" s="72">
        <v>4624.323</v>
      </c>
      <c r="J22" s="71">
        <v>3373.7119999999995</v>
      </c>
      <c r="K22" s="70">
        <f t="shared" si="2"/>
        <v>7998.035</v>
      </c>
      <c r="L22" s="68">
        <f t="shared" si="3"/>
        <v>25654.291999999994</v>
      </c>
      <c r="M22" s="69">
        <f t="shared" si="4"/>
        <v>21435.181</v>
      </c>
      <c r="N22" s="68">
        <f t="shared" si="5"/>
        <v>47089.473</v>
      </c>
      <c r="O22" s="143">
        <f t="shared" si="6"/>
        <v>60606.268000000004</v>
      </c>
    </row>
    <row r="23" spans="1:15" ht="3.75" customHeight="1">
      <c r="A23" s="81"/>
      <c r="B23" s="80"/>
      <c r="C23" s="79"/>
      <c r="D23" s="78"/>
      <c r="E23" s="77">
        <f t="shared" si="0"/>
        <v>0</v>
      </c>
      <c r="F23" s="49"/>
      <c r="G23" s="48"/>
      <c r="H23" s="45"/>
      <c r="I23" s="49"/>
      <c r="J23" s="48"/>
      <c r="K23" s="47"/>
      <c r="L23" s="45">
        <f t="shared" si="3"/>
        <v>0</v>
      </c>
      <c r="M23" s="46">
        <f t="shared" si="4"/>
        <v>0</v>
      </c>
      <c r="N23" s="45">
        <f t="shared" si="5"/>
        <v>0</v>
      </c>
      <c r="O23" s="142">
        <f t="shared" si="6"/>
        <v>0</v>
      </c>
    </row>
    <row r="24" spans="1:15" s="129" customFormat="1" ht="18.75" customHeight="1" thickBot="1">
      <c r="A24" s="76">
        <v>2011</v>
      </c>
      <c r="B24" s="141" t="s">
        <v>8</v>
      </c>
      <c r="C24" s="140">
        <v>8244.296999999997</v>
      </c>
      <c r="D24" s="139">
        <v>771.6600000000002</v>
      </c>
      <c r="E24" s="138">
        <f t="shared" si="0"/>
        <v>9015.956999999997</v>
      </c>
      <c r="F24" s="137">
        <v>23014.381999999998</v>
      </c>
      <c r="G24" s="136">
        <v>14748.974000000002</v>
      </c>
      <c r="H24" s="131">
        <f>G24+F24</f>
        <v>37763.356</v>
      </c>
      <c r="I24" s="135">
        <v>4359.539000000001</v>
      </c>
      <c r="J24" s="134">
        <v>2379.6259999999997</v>
      </c>
      <c r="K24" s="133">
        <f>J24+I24</f>
        <v>6739.165000000001</v>
      </c>
      <c r="L24" s="131">
        <f t="shared" si="3"/>
        <v>27373.921</v>
      </c>
      <c r="M24" s="132">
        <f t="shared" si="4"/>
        <v>17128.600000000002</v>
      </c>
      <c r="N24" s="131">
        <f t="shared" si="5"/>
        <v>44502.521</v>
      </c>
      <c r="O24" s="130">
        <f t="shared" si="6"/>
        <v>53518.477999999996</v>
      </c>
    </row>
    <row r="25" spans="1:15" ht="18" customHeight="1">
      <c r="A25" s="66" t="s">
        <v>7</v>
      </c>
      <c r="B25" s="51"/>
      <c r="C25" s="49"/>
      <c r="D25" s="48"/>
      <c r="E25" s="50"/>
      <c r="F25" s="49"/>
      <c r="G25" s="48"/>
      <c r="H25" s="47"/>
      <c r="I25" s="49"/>
      <c r="J25" s="48"/>
      <c r="K25" s="47"/>
      <c r="L25" s="45"/>
      <c r="M25" s="46"/>
      <c r="N25" s="45"/>
      <c r="O25" s="126"/>
    </row>
    <row r="26" spans="1:15" ht="18" customHeight="1">
      <c r="A26" s="75" t="s">
        <v>6</v>
      </c>
      <c r="B26" s="75"/>
      <c r="C26" s="65">
        <f aca="true" t="shared" si="7" ref="C26:O26">SUM(C11:C11)</f>
        <v>8090.238000000006</v>
      </c>
      <c r="D26" s="63">
        <f t="shared" si="7"/>
        <v>584.6590000000001</v>
      </c>
      <c r="E26" s="62">
        <f t="shared" si="7"/>
        <v>8674.897000000006</v>
      </c>
      <c r="F26" s="65">
        <f t="shared" si="7"/>
        <v>27202.813</v>
      </c>
      <c r="G26" s="63">
        <f t="shared" si="7"/>
        <v>14730.411000000002</v>
      </c>
      <c r="H26" s="64">
        <f t="shared" si="7"/>
        <v>41933.224</v>
      </c>
      <c r="I26" s="65">
        <f t="shared" si="7"/>
        <v>1365.797</v>
      </c>
      <c r="J26" s="63">
        <f t="shared" si="7"/>
        <v>764.2950000000002</v>
      </c>
      <c r="K26" s="64">
        <f t="shared" si="7"/>
        <v>2130.092</v>
      </c>
      <c r="L26" s="62">
        <f t="shared" si="7"/>
        <v>28568.609999999997</v>
      </c>
      <c r="M26" s="63">
        <f t="shared" si="7"/>
        <v>15494.706000000002</v>
      </c>
      <c r="N26" s="62">
        <f t="shared" si="7"/>
        <v>44063.316</v>
      </c>
      <c r="O26" s="128">
        <f t="shared" si="7"/>
        <v>52738.213</v>
      </c>
    </row>
    <row r="27" spans="1:15" ht="18" customHeight="1" thickBot="1">
      <c r="A27" s="75" t="s">
        <v>5</v>
      </c>
      <c r="B27" s="75"/>
      <c r="C27" s="58">
        <f aca="true" t="shared" si="8" ref="C27:O27">SUM(C24:C24)</f>
        <v>8244.296999999997</v>
      </c>
      <c r="D27" s="55">
        <f t="shared" si="8"/>
        <v>771.6600000000002</v>
      </c>
      <c r="E27" s="54">
        <f t="shared" si="8"/>
        <v>9015.956999999997</v>
      </c>
      <c r="F27" s="57">
        <f t="shared" si="8"/>
        <v>23014.381999999998</v>
      </c>
      <c r="G27" s="55">
        <f t="shared" si="8"/>
        <v>14748.974000000002</v>
      </c>
      <c r="H27" s="56">
        <f t="shared" si="8"/>
        <v>37763.356</v>
      </c>
      <c r="I27" s="57">
        <f t="shared" si="8"/>
        <v>4359.539000000001</v>
      </c>
      <c r="J27" s="55">
        <f t="shared" si="8"/>
        <v>2379.6259999999997</v>
      </c>
      <c r="K27" s="56">
        <f t="shared" si="8"/>
        <v>6739.165000000001</v>
      </c>
      <c r="L27" s="54">
        <f t="shared" si="8"/>
        <v>27373.921</v>
      </c>
      <c r="M27" s="55">
        <f t="shared" si="8"/>
        <v>17128.600000000002</v>
      </c>
      <c r="N27" s="54">
        <f t="shared" si="8"/>
        <v>44502.521</v>
      </c>
      <c r="O27" s="127">
        <f t="shared" si="8"/>
        <v>53518.477999999996</v>
      </c>
    </row>
    <row r="28" spans="1:15" ht="16.5" customHeight="1">
      <c r="A28" s="52" t="s">
        <v>4</v>
      </c>
      <c r="B28" s="51"/>
      <c r="C28" s="49"/>
      <c r="D28" s="48"/>
      <c r="E28" s="50"/>
      <c r="F28" s="49"/>
      <c r="G28" s="48"/>
      <c r="H28" s="45"/>
      <c r="I28" s="49"/>
      <c r="J28" s="48"/>
      <c r="K28" s="47"/>
      <c r="L28" s="45"/>
      <c r="M28" s="46"/>
      <c r="N28" s="45"/>
      <c r="O28" s="126"/>
    </row>
    <row r="29" spans="1:15" ht="16.5" customHeight="1">
      <c r="A29" s="75" t="s">
        <v>34</v>
      </c>
      <c r="B29" s="75"/>
      <c r="C29" s="22">
        <f aca="true" t="shared" si="9" ref="C29:O29">(C24/C11-1)*100</f>
        <v>1.9042579464286558</v>
      </c>
      <c r="D29" s="40">
        <f t="shared" si="9"/>
        <v>31.98462693638515</v>
      </c>
      <c r="E29" s="39">
        <f t="shared" si="9"/>
        <v>3.93157405788207</v>
      </c>
      <c r="F29" s="22">
        <f t="shared" si="9"/>
        <v>-15.39705103292075</v>
      </c>
      <c r="G29" s="20">
        <f t="shared" si="9"/>
        <v>0.12601820818169962</v>
      </c>
      <c r="H29" s="39">
        <f t="shared" si="9"/>
        <v>-9.944067262750899</v>
      </c>
      <c r="I29" s="42">
        <f t="shared" si="9"/>
        <v>219.19377477033558</v>
      </c>
      <c r="J29" s="40">
        <f t="shared" si="9"/>
        <v>211.3491518327346</v>
      </c>
      <c r="K29" s="41">
        <f t="shared" si="9"/>
        <v>216.37905780595395</v>
      </c>
      <c r="L29" s="39">
        <f t="shared" si="9"/>
        <v>-4.18182403694124</v>
      </c>
      <c r="M29" s="40">
        <f t="shared" si="9"/>
        <v>10.544853190502623</v>
      </c>
      <c r="N29" s="39">
        <f t="shared" si="9"/>
        <v>0.9967588458390297</v>
      </c>
      <c r="O29" s="125">
        <f t="shared" si="9"/>
        <v>1.4795059514056463</v>
      </c>
    </row>
    <row r="30" spans="1:15" ht="7.5" customHeight="1" thickBot="1">
      <c r="A30" s="37"/>
      <c r="B30" s="36"/>
      <c r="C30" s="35"/>
      <c r="D30" s="34"/>
      <c r="E30" s="33"/>
      <c r="F30" s="32"/>
      <c r="G30" s="30"/>
      <c r="H30" s="29"/>
      <c r="I30" s="32"/>
      <c r="J30" s="30"/>
      <c r="K30" s="31"/>
      <c r="L30" s="29"/>
      <c r="M30" s="30"/>
      <c r="N30" s="29"/>
      <c r="O30" s="124"/>
    </row>
    <row r="31" spans="1:15" ht="16.5" customHeight="1">
      <c r="A31" s="27" t="s">
        <v>3</v>
      </c>
      <c r="B31" s="26"/>
      <c r="C31" s="25"/>
      <c r="D31" s="24"/>
      <c r="E31" s="23"/>
      <c r="F31" s="22"/>
      <c r="G31" s="20"/>
      <c r="H31" s="19"/>
      <c r="I31" s="22"/>
      <c r="J31" s="20"/>
      <c r="K31" s="21"/>
      <c r="L31" s="19"/>
      <c r="M31" s="20"/>
      <c r="N31" s="19"/>
      <c r="O31" s="123"/>
    </row>
    <row r="32" spans="1:15" ht="16.5" customHeight="1" thickBot="1">
      <c r="A32" s="122" t="s">
        <v>2</v>
      </c>
      <c r="B32" s="16"/>
      <c r="C32" s="15">
        <f aca="true" t="shared" si="10" ref="C32:O32">(C27/C26-1)*100</f>
        <v>1.9042579464286558</v>
      </c>
      <c r="D32" s="11">
        <f t="shared" si="10"/>
        <v>31.98462693638515</v>
      </c>
      <c r="E32" s="10">
        <f t="shared" si="10"/>
        <v>3.93157405788207</v>
      </c>
      <c r="F32" s="15">
        <f t="shared" si="10"/>
        <v>-15.39705103292075</v>
      </c>
      <c r="G32" s="14">
        <f t="shared" si="10"/>
        <v>0.12601820818169962</v>
      </c>
      <c r="H32" s="10">
        <f t="shared" si="10"/>
        <v>-9.944067262750899</v>
      </c>
      <c r="I32" s="13">
        <f t="shared" si="10"/>
        <v>219.19377477033558</v>
      </c>
      <c r="J32" s="11">
        <f t="shared" si="10"/>
        <v>211.3491518327346</v>
      </c>
      <c r="K32" s="12">
        <f t="shared" si="10"/>
        <v>216.37905780595395</v>
      </c>
      <c r="L32" s="10">
        <f t="shared" si="10"/>
        <v>-4.18182403694124</v>
      </c>
      <c r="M32" s="11">
        <f t="shared" si="10"/>
        <v>10.544853190502623</v>
      </c>
      <c r="N32" s="10">
        <f t="shared" si="10"/>
        <v>0.9967588458390297</v>
      </c>
      <c r="O32" s="121">
        <f t="shared" si="10"/>
        <v>1.4795059514056463</v>
      </c>
    </row>
    <row r="33" spans="1:14" ht="17.25" customHeight="1" thickTop="1">
      <c r="A33" s="119" t="s">
        <v>1</v>
      </c>
      <c r="B33" s="8"/>
      <c r="C33" s="7"/>
      <c r="D33" s="7"/>
      <c r="E33" s="7"/>
      <c r="F33" s="120"/>
      <c r="G33" s="120"/>
      <c r="H33" s="120"/>
      <c r="I33" s="120"/>
      <c r="J33" s="120"/>
      <c r="K33" s="120"/>
      <c r="L33" s="120"/>
      <c r="M33" s="120"/>
      <c r="N33" s="120"/>
    </row>
    <row r="34" spans="1:14" ht="13.5" customHeight="1">
      <c r="A34" s="119" t="s">
        <v>33</v>
      </c>
      <c r="B34" s="5"/>
      <c r="C34" s="5"/>
      <c r="D34" s="5"/>
      <c r="E34" s="5"/>
      <c r="F34" s="3"/>
      <c r="G34" s="3"/>
      <c r="H34" s="3"/>
      <c r="I34" s="3"/>
      <c r="J34" s="3"/>
      <c r="K34" s="3"/>
      <c r="L34" s="3"/>
      <c r="M34" s="3"/>
      <c r="N34" s="3"/>
    </row>
    <row r="35" spans="1:14" ht="14.25">
      <c r="A35" s="3" t="s">
        <v>32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4.25">
      <c r="A36" s="3"/>
      <c r="B36" s="3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65515" ht="14.25">
      <c r="C65515" s="2" t="e">
        <f>((C65511/C65498)-1)*100</f>
        <v>#DIV/0!</v>
      </c>
    </row>
  </sheetData>
  <sheetProtection/>
  <mergeCells count="11">
    <mergeCell ref="I9:K9"/>
    <mergeCell ref="C7:E7"/>
    <mergeCell ref="O7:O10"/>
    <mergeCell ref="E9:E10"/>
    <mergeCell ref="A4:O5"/>
    <mergeCell ref="A11:A22"/>
    <mergeCell ref="A9:B9"/>
    <mergeCell ref="F9:H9"/>
    <mergeCell ref="C9:C10"/>
    <mergeCell ref="D9:D10"/>
    <mergeCell ref="F7:N8"/>
  </mergeCells>
  <conditionalFormatting sqref="P29:IV29 A32:B32 P32:IV32">
    <cfRule type="cellIs" priority="1" dxfId="50" operator="lessThan" stopIfTrue="1">
      <formula>0</formula>
    </cfRule>
  </conditionalFormatting>
  <conditionalFormatting sqref="C28:O32">
    <cfRule type="cellIs" priority="2" dxfId="51" operator="lessThan" stopIfTrue="1">
      <formula>0</formula>
    </cfRule>
    <cfRule type="cellIs" priority="3" dxfId="52" operator="greaterThanOrEqual" stopIfTrue="1">
      <formula>0</formula>
    </cfRule>
  </conditionalFormatting>
  <hyperlinks>
    <hyperlink ref="O1" location="INDICE!A1" display="Volver al Indice"/>
  </hyperlinks>
  <printOptions/>
  <pageMargins left="0.2" right="0.03937007874015748" top="0.29" bottom="0.11811023622047245" header="0.07874015748031496" footer="0.07874015748031496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38"/>
  <sheetViews>
    <sheetView showGridLines="0" zoomScale="98" zoomScaleNormal="98" zoomScalePageLayoutView="0" workbookViewId="0" topLeftCell="A1">
      <pane xSplit="24226" topLeftCell="P1" activePane="topLeft" state="split"/>
      <selection pane="topLeft" activeCell="C24" sqref="C24"/>
      <selection pane="topRight" activeCell="J1" sqref="J1"/>
    </sheetView>
  </sheetViews>
  <sheetFormatPr defaultColWidth="9.140625" defaultRowHeight="15"/>
  <cols>
    <col min="1" max="1" width="22.421875" style="157" customWidth="1"/>
    <col min="2" max="2" width="10.421875" style="157" customWidth="1"/>
    <col min="3" max="3" width="11.421875" style="157" customWidth="1"/>
    <col min="4" max="4" width="10.00390625" style="157" bestFit="1" customWidth="1"/>
    <col min="5" max="6" width="9.00390625" style="157" customWidth="1"/>
    <col min="7" max="7" width="10.421875" style="157" bestFit="1" customWidth="1"/>
    <col min="8" max="8" width="9.00390625" style="157" customWidth="1"/>
    <col min="9" max="9" width="7.421875" style="157" customWidth="1"/>
    <col min="10" max="10" width="10.00390625" style="157" customWidth="1"/>
    <col min="11" max="11" width="11.28125" style="157" customWidth="1"/>
    <col min="12" max="12" width="9.140625" style="157" customWidth="1"/>
    <col min="13" max="13" width="8.8515625" style="157" customWidth="1"/>
    <col min="14" max="15" width="10.28125" style="157" customWidth="1"/>
    <col min="16" max="16" width="8.7109375" style="157" customWidth="1"/>
    <col min="17" max="17" width="7.7109375" style="157" bestFit="1" customWidth="1"/>
    <col min="18" max="16384" width="9.140625" style="157" customWidth="1"/>
  </cols>
  <sheetData>
    <row r="1" spans="14:17" ht="18.75" thickBot="1">
      <c r="N1" s="482" t="s">
        <v>31</v>
      </c>
      <c r="O1" s="483"/>
      <c r="P1" s="483"/>
      <c r="Q1" s="484"/>
    </row>
    <row r="2" ht="7.5" customHeight="1" thickBot="1"/>
    <row r="3" spans="1:17" ht="24" customHeight="1">
      <c r="A3" s="490" t="s">
        <v>76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2"/>
    </row>
    <row r="4" spans="1:17" ht="18" customHeight="1" thickBot="1">
      <c r="A4" s="493" t="s">
        <v>75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5"/>
    </row>
    <row r="5" spans="1:17" ht="15" thickBot="1">
      <c r="A5" s="499" t="s">
        <v>74</v>
      </c>
      <c r="B5" s="485" t="s">
        <v>73</v>
      </c>
      <c r="C5" s="486"/>
      <c r="D5" s="486"/>
      <c r="E5" s="486"/>
      <c r="F5" s="487"/>
      <c r="G5" s="487"/>
      <c r="H5" s="487"/>
      <c r="I5" s="488"/>
      <c r="J5" s="486" t="s">
        <v>72</v>
      </c>
      <c r="K5" s="486"/>
      <c r="L5" s="486"/>
      <c r="M5" s="486"/>
      <c r="N5" s="486"/>
      <c r="O5" s="486"/>
      <c r="P5" s="486"/>
      <c r="Q5" s="489"/>
    </row>
    <row r="6" spans="1:17" s="185" customFormat="1" ht="25.5" customHeight="1" thickBot="1">
      <c r="A6" s="500"/>
      <c r="B6" s="496" t="s">
        <v>71</v>
      </c>
      <c r="C6" s="497"/>
      <c r="D6" s="498"/>
      <c r="E6" s="502" t="s">
        <v>68</v>
      </c>
      <c r="F6" s="496" t="s">
        <v>70</v>
      </c>
      <c r="G6" s="497"/>
      <c r="H6" s="498"/>
      <c r="I6" s="504" t="s">
        <v>66</v>
      </c>
      <c r="J6" s="496" t="s">
        <v>69</v>
      </c>
      <c r="K6" s="497"/>
      <c r="L6" s="498"/>
      <c r="M6" s="502" t="s">
        <v>68</v>
      </c>
      <c r="N6" s="496" t="s">
        <v>67</v>
      </c>
      <c r="O6" s="497"/>
      <c r="P6" s="498"/>
      <c r="Q6" s="502" t="s">
        <v>66</v>
      </c>
    </row>
    <row r="7" spans="1:17" s="180" customFormat="1" ht="15" thickBot="1">
      <c r="A7" s="501"/>
      <c r="B7" s="184" t="s">
        <v>25</v>
      </c>
      <c r="C7" s="181" t="s">
        <v>24</v>
      </c>
      <c r="D7" s="181" t="s">
        <v>20</v>
      </c>
      <c r="E7" s="503"/>
      <c r="F7" s="184" t="s">
        <v>25</v>
      </c>
      <c r="G7" s="182" t="s">
        <v>24</v>
      </c>
      <c r="H7" s="181" t="s">
        <v>20</v>
      </c>
      <c r="I7" s="505"/>
      <c r="J7" s="184" t="s">
        <v>25</v>
      </c>
      <c r="K7" s="181" t="s">
        <v>24</v>
      </c>
      <c r="L7" s="182" t="s">
        <v>20</v>
      </c>
      <c r="M7" s="503"/>
      <c r="N7" s="183" t="s">
        <v>25</v>
      </c>
      <c r="O7" s="182" t="s">
        <v>24</v>
      </c>
      <c r="P7" s="181" t="s">
        <v>20</v>
      </c>
      <c r="Q7" s="503"/>
    </row>
    <row r="8" spans="1:17" s="160" customFormat="1" ht="16.5" customHeight="1" thickBot="1">
      <c r="A8" s="179" t="s">
        <v>27</v>
      </c>
      <c r="B8" s="175">
        <f>SUM(B9:B36)</f>
        <v>1137399</v>
      </c>
      <c r="C8" s="174">
        <f>SUM(C9:C36)</f>
        <v>97664</v>
      </c>
      <c r="D8" s="174">
        <f aca="true" t="shared" si="0" ref="D8:D36">C8+B8</f>
        <v>1235063</v>
      </c>
      <c r="E8" s="176">
        <f aca="true" t="shared" si="1" ref="E8:E36">(D8/$D$8)</f>
        <v>1</v>
      </c>
      <c r="F8" s="175">
        <f>SUM(F9:F36)</f>
        <v>1024970</v>
      </c>
      <c r="G8" s="174">
        <f>SUM(G9:G36)</f>
        <v>65090</v>
      </c>
      <c r="H8" s="174">
        <f aca="true" t="shared" si="2" ref="H8:H36">G8+F8</f>
        <v>1090060</v>
      </c>
      <c r="I8" s="173">
        <f aca="true" t="shared" si="3" ref="I8:I15">(D8/H8-1)*100</f>
        <v>13.302295286498001</v>
      </c>
      <c r="J8" s="178">
        <f>SUM(J9:J36)</f>
        <v>1137399</v>
      </c>
      <c r="K8" s="177">
        <f>SUM(K9:K36)</f>
        <v>97664</v>
      </c>
      <c r="L8" s="174">
        <f aca="true" t="shared" si="4" ref="L8:L36">K8+J8</f>
        <v>1235063</v>
      </c>
      <c r="M8" s="176">
        <f aca="true" t="shared" si="5" ref="M8:M36">(L8/$L$8)</f>
        <v>1</v>
      </c>
      <c r="N8" s="175">
        <f>SUM(N9:N36)</f>
        <v>1024970</v>
      </c>
      <c r="O8" s="174">
        <f>SUM(O9:O36)</f>
        <v>65090</v>
      </c>
      <c r="P8" s="174">
        <f aca="true" t="shared" si="6" ref="P8:P36">O8+N8</f>
        <v>1090060</v>
      </c>
      <c r="Q8" s="173">
        <f aca="true" t="shared" si="7" ref="Q8:Q15">(L8/P8-1)*100</f>
        <v>13.302295286498001</v>
      </c>
    </row>
    <row r="9" spans="1:17" s="160" customFormat="1" ht="16.5" customHeight="1" thickTop="1">
      <c r="A9" s="172" t="s">
        <v>65</v>
      </c>
      <c r="B9" s="169">
        <v>609014</v>
      </c>
      <c r="C9" s="168">
        <v>45167</v>
      </c>
      <c r="D9" s="168">
        <f t="shared" si="0"/>
        <v>654181</v>
      </c>
      <c r="E9" s="170">
        <f t="shared" si="1"/>
        <v>0.5296741947576763</v>
      </c>
      <c r="F9" s="169">
        <v>346603</v>
      </c>
      <c r="G9" s="168">
        <v>15332</v>
      </c>
      <c r="H9" s="168">
        <f t="shared" si="2"/>
        <v>361935</v>
      </c>
      <c r="I9" s="171">
        <f t="shared" si="3"/>
        <v>80.74543771671709</v>
      </c>
      <c r="J9" s="169">
        <v>609014</v>
      </c>
      <c r="K9" s="168">
        <v>45167</v>
      </c>
      <c r="L9" s="168">
        <f t="shared" si="4"/>
        <v>654181</v>
      </c>
      <c r="M9" s="170">
        <f t="shared" si="5"/>
        <v>0.5296741947576763</v>
      </c>
      <c r="N9" s="169">
        <v>346603</v>
      </c>
      <c r="O9" s="168">
        <v>15332</v>
      </c>
      <c r="P9" s="168">
        <f t="shared" si="6"/>
        <v>361935</v>
      </c>
      <c r="Q9" s="167">
        <f t="shared" si="7"/>
        <v>80.74543771671709</v>
      </c>
    </row>
    <row r="10" spans="1:17" s="160" customFormat="1" ht="16.5" customHeight="1">
      <c r="A10" s="172" t="s">
        <v>64</v>
      </c>
      <c r="B10" s="169">
        <v>221854</v>
      </c>
      <c r="C10" s="168">
        <v>2755</v>
      </c>
      <c r="D10" s="168">
        <f t="shared" si="0"/>
        <v>224609</v>
      </c>
      <c r="E10" s="170">
        <f t="shared" si="1"/>
        <v>0.18186035854041455</v>
      </c>
      <c r="F10" s="169">
        <v>203405</v>
      </c>
      <c r="G10" s="168">
        <v>2033</v>
      </c>
      <c r="H10" s="168">
        <f t="shared" si="2"/>
        <v>205438</v>
      </c>
      <c r="I10" s="171">
        <f t="shared" si="3"/>
        <v>9.331769195572392</v>
      </c>
      <c r="J10" s="169">
        <v>221854</v>
      </c>
      <c r="K10" s="168">
        <v>2755</v>
      </c>
      <c r="L10" s="168">
        <f t="shared" si="4"/>
        <v>224609</v>
      </c>
      <c r="M10" s="170">
        <f t="shared" si="5"/>
        <v>0.18186035854041455</v>
      </c>
      <c r="N10" s="169">
        <v>203405</v>
      </c>
      <c r="O10" s="168">
        <v>2033</v>
      </c>
      <c r="P10" s="168">
        <f t="shared" si="6"/>
        <v>205438</v>
      </c>
      <c r="Q10" s="167">
        <f t="shared" si="7"/>
        <v>9.331769195572392</v>
      </c>
    </row>
    <row r="11" spans="1:17" s="160" customFormat="1" ht="16.5" customHeight="1">
      <c r="A11" s="172" t="s">
        <v>63</v>
      </c>
      <c r="B11" s="169">
        <v>182040</v>
      </c>
      <c r="C11" s="168">
        <v>0</v>
      </c>
      <c r="D11" s="168">
        <f t="shared" si="0"/>
        <v>182040</v>
      </c>
      <c r="E11" s="170">
        <f t="shared" si="1"/>
        <v>0.14739329086856298</v>
      </c>
      <c r="F11" s="169">
        <v>191715</v>
      </c>
      <c r="G11" s="168">
        <v>508</v>
      </c>
      <c r="H11" s="168">
        <f t="shared" si="2"/>
        <v>192223</v>
      </c>
      <c r="I11" s="171">
        <f t="shared" si="3"/>
        <v>-5.297493015924215</v>
      </c>
      <c r="J11" s="169">
        <v>182040</v>
      </c>
      <c r="K11" s="168">
        <v>0</v>
      </c>
      <c r="L11" s="168">
        <f t="shared" si="4"/>
        <v>182040</v>
      </c>
      <c r="M11" s="170">
        <f t="shared" si="5"/>
        <v>0.14739329086856298</v>
      </c>
      <c r="N11" s="169">
        <v>191715</v>
      </c>
      <c r="O11" s="168">
        <v>508</v>
      </c>
      <c r="P11" s="168">
        <f t="shared" si="6"/>
        <v>192223</v>
      </c>
      <c r="Q11" s="167">
        <f t="shared" si="7"/>
        <v>-5.297493015924215</v>
      </c>
    </row>
    <row r="12" spans="1:17" s="160" customFormat="1" ht="16.5" customHeight="1">
      <c r="A12" s="172" t="s">
        <v>62</v>
      </c>
      <c r="B12" s="169">
        <v>69684</v>
      </c>
      <c r="C12" s="168">
        <v>9419</v>
      </c>
      <c r="D12" s="168">
        <f t="shared" si="0"/>
        <v>79103</v>
      </c>
      <c r="E12" s="170">
        <f t="shared" si="1"/>
        <v>0.06404774493284958</v>
      </c>
      <c r="F12" s="169">
        <v>70049</v>
      </c>
      <c r="G12" s="168">
        <v>7793</v>
      </c>
      <c r="H12" s="168">
        <f t="shared" si="2"/>
        <v>77842</v>
      </c>
      <c r="I12" s="171">
        <f t="shared" si="3"/>
        <v>1.619948099997437</v>
      </c>
      <c r="J12" s="169">
        <v>69684</v>
      </c>
      <c r="K12" s="168">
        <v>9419</v>
      </c>
      <c r="L12" s="168">
        <f t="shared" si="4"/>
        <v>79103</v>
      </c>
      <c r="M12" s="170">
        <f t="shared" si="5"/>
        <v>0.06404774493284958</v>
      </c>
      <c r="N12" s="169">
        <v>70049</v>
      </c>
      <c r="O12" s="168">
        <v>7793</v>
      </c>
      <c r="P12" s="168">
        <f t="shared" si="6"/>
        <v>77842</v>
      </c>
      <c r="Q12" s="167">
        <f t="shared" si="7"/>
        <v>1.619948099997437</v>
      </c>
    </row>
    <row r="13" spans="1:17" s="160" customFormat="1" ht="16.5" customHeight="1">
      <c r="A13" s="172" t="s">
        <v>61</v>
      </c>
      <c r="B13" s="169">
        <v>37092</v>
      </c>
      <c r="C13" s="168">
        <v>36</v>
      </c>
      <c r="D13" s="168">
        <f t="shared" si="0"/>
        <v>37128</v>
      </c>
      <c r="E13" s="170">
        <f t="shared" si="1"/>
        <v>0.030061624386772172</v>
      </c>
      <c r="F13" s="169">
        <v>25264</v>
      </c>
      <c r="G13" s="168"/>
      <c r="H13" s="168">
        <f t="shared" si="2"/>
        <v>25264</v>
      </c>
      <c r="I13" s="171">
        <f t="shared" si="3"/>
        <v>46.96010132995567</v>
      </c>
      <c r="J13" s="169">
        <v>37092</v>
      </c>
      <c r="K13" s="168">
        <v>36</v>
      </c>
      <c r="L13" s="168">
        <f t="shared" si="4"/>
        <v>37128</v>
      </c>
      <c r="M13" s="170">
        <f t="shared" si="5"/>
        <v>0.030061624386772172</v>
      </c>
      <c r="N13" s="169">
        <v>25264</v>
      </c>
      <c r="O13" s="168"/>
      <c r="P13" s="168">
        <f t="shared" si="6"/>
        <v>25264</v>
      </c>
      <c r="Q13" s="167">
        <f t="shared" si="7"/>
        <v>46.96010132995567</v>
      </c>
    </row>
    <row r="14" spans="1:17" s="160" customFormat="1" ht="16.5" customHeight="1">
      <c r="A14" s="172" t="s">
        <v>60</v>
      </c>
      <c r="B14" s="169">
        <v>0</v>
      </c>
      <c r="C14" s="168">
        <v>19752</v>
      </c>
      <c r="D14" s="168">
        <f t="shared" si="0"/>
        <v>19752</v>
      </c>
      <c r="E14" s="170">
        <f t="shared" si="1"/>
        <v>0.015992706444934387</v>
      </c>
      <c r="F14" s="169"/>
      <c r="G14" s="168">
        <v>12365</v>
      </c>
      <c r="H14" s="168">
        <f t="shared" si="2"/>
        <v>12365</v>
      </c>
      <c r="I14" s="171">
        <f t="shared" si="3"/>
        <v>59.741205014152854</v>
      </c>
      <c r="J14" s="169">
        <v>0</v>
      </c>
      <c r="K14" s="168">
        <v>19752</v>
      </c>
      <c r="L14" s="168">
        <f t="shared" si="4"/>
        <v>19752</v>
      </c>
      <c r="M14" s="170">
        <f t="shared" si="5"/>
        <v>0.015992706444934387</v>
      </c>
      <c r="N14" s="169"/>
      <c r="O14" s="168">
        <v>12365</v>
      </c>
      <c r="P14" s="168">
        <f t="shared" si="6"/>
        <v>12365</v>
      </c>
      <c r="Q14" s="167">
        <f t="shared" si="7"/>
        <v>59.741205014152854</v>
      </c>
    </row>
    <row r="15" spans="1:17" s="160" customFormat="1" ht="16.5" customHeight="1">
      <c r="A15" s="172" t="s">
        <v>59</v>
      </c>
      <c r="B15" s="169">
        <v>17715</v>
      </c>
      <c r="C15" s="168">
        <v>585</v>
      </c>
      <c r="D15" s="168">
        <f t="shared" si="0"/>
        <v>18300</v>
      </c>
      <c r="E15" s="170">
        <f t="shared" si="1"/>
        <v>0.014817057915264241</v>
      </c>
      <c r="F15" s="169">
        <v>15482</v>
      </c>
      <c r="G15" s="168">
        <v>645</v>
      </c>
      <c r="H15" s="168">
        <f t="shared" si="2"/>
        <v>16127</v>
      </c>
      <c r="I15" s="171">
        <f t="shared" si="3"/>
        <v>13.474297761517962</v>
      </c>
      <c r="J15" s="169">
        <v>17715</v>
      </c>
      <c r="K15" s="168">
        <v>585</v>
      </c>
      <c r="L15" s="168">
        <f t="shared" si="4"/>
        <v>18300</v>
      </c>
      <c r="M15" s="170">
        <f t="shared" si="5"/>
        <v>0.014817057915264241</v>
      </c>
      <c r="N15" s="169">
        <v>15482</v>
      </c>
      <c r="O15" s="168">
        <v>645</v>
      </c>
      <c r="P15" s="168">
        <f t="shared" si="6"/>
        <v>16127</v>
      </c>
      <c r="Q15" s="167">
        <f t="shared" si="7"/>
        <v>13.474297761517962</v>
      </c>
    </row>
    <row r="16" spans="1:17" s="160" customFormat="1" ht="16.5" customHeight="1">
      <c r="A16" s="172" t="s">
        <v>58</v>
      </c>
      <c r="B16" s="169">
        <v>0</v>
      </c>
      <c r="C16" s="168">
        <v>3264</v>
      </c>
      <c r="D16" s="168">
        <f t="shared" si="0"/>
        <v>3264</v>
      </c>
      <c r="E16" s="170">
        <f t="shared" si="1"/>
        <v>0.002642780165870081</v>
      </c>
      <c r="F16" s="169"/>
      <c r="G16" s="168"/>
      <c r="H16" s="168">
        <f t="shared" si="2"/>
        <v>0</v>
      </c>
      <c r="I16" s="171"/>
      <c r="J16" s="169">
        <v>0</v>
      </c>
      <c r="K16" s="168">
        <v>3264</v>
      </c>
      <c r="L16" s="168">
        <f t="shared" si="4"/>
        <v>3264</v>
      </c>
      <c r="M16" s="170">
        <f t="shared" si="5"/>
        <v>0.002642780165870081</v>
      </c>
      <c r="N16" s="169"/>
      <c r="O16" s="168"/>
      <c r="P16" s="168">
        <f t="shared" si="6"/>
        <v>0</v>
      </c>
      <c r="Q16" s="167"/>
    </row>
    <row r="17" spans="1:17" s="160" customFormat="1" ht="16.5" customHeight="1">
      <c r="A17" s="172" t="s">
        <v>57</v>
      </c>
      <c r="B17" s="169">
        <v>0</v>
      </c>
      <c r="C17" s="168">
        <v>2628</v>
      </c>
      <c r="D17" s="168">
        <f t="shared" si="0"/>
        <v>2628</v>
      </c>
      <c r="E17" s="170">
        <f t="shared" si="1"/>
        <v>0.002127826677667455</v>
      </c>
      <c r="F17" s="169"/>
      <c r="G17" s="168">
        <v>682</v>
      </c>
      <c r="H17" s="168">
        <f t="shared" si="2"/>
        <v>682</v>
      </c>
      <c r="I17" s="171">
        <f>(D17/H17-1)*100</f>
        <v>285.33724340175957</v>
      </c>
      <c r="J17" s="169">
        <v>0</v>
      </c>
      <c r="K17" s="168">
        <v>2628</v>
      </c>
      <c r="L17" s="168">
        <f t="shared" si="4"/>
        <v>2628</v>
      </c>
      <c r="M17" s="170">
        <f t="shared" si="5"/>
        <v>0.002127826677667455</v>
      </c>
      <c r="N17" s="169"/>
      <c r="O17" s="168">
        <v>682</v>
      </c>
      <c r="P17" s="168">
        <f t="shared" si="6"/>
        <v>682</v>
      </c>
      <c r="Q17" s="167">
        <f>(L17/P17-1)*100</f>
        <v>285.33724340175957</v>
      </c>
    </row>
    <row r="18" spans="1:17" s="160" customFormat="1" ht="16.5" customHeight="1">
      <c r="A18" s="172" t="s">
        <v>56</v>
      </c>
      <c r="B18" s="169">
        <v>0</v>
      </c>
      <c r="C18" s="168">
        <v>1660</v>
      </c>
      <c r="D18" s="168">
        <f t="shared" si="0"/>
        <v>1660</v>
      </c>
      <c r="E18" s="170">
        <f t="shared" si="1"/>
        <v>0.0013440609912206908</v>
      </c>
      <c r="F18" s="169"/>
      <c r="G18" s="168">
        <v>594</v>
      </c>
      <c r="H18" s="168">
        <f t="shared" si="2"/>
        <v>594</v>
      </c>
      <c r="I18" s="171">
        <f>(D18/H18-1)*100</f>
        <v>179.46127946127945</v>
      </c>
      <c r="J18" s="169">
        <v>0</v>
      </c>
      <c r="K18" s="168">
        <v>1660</v>
      </c>
      <c r="L18" s="168">
        <f t="shared" si="4"/>
        <v>1660</v>
      </c>
      <c r="M18" s="170">
        <f t="shared" si="5"/>
        <v>0.0013440609912206908</v>
      </c>
      <c r="N18" s="169"/>
      <c r="O18" s="168">
        <v>594</v>
      </c>
      <c r="P18" s="168">
        <f t="shared" si="6"/>
        <v>594</v>
      </c>
      <c r="Q18" s="167">
        <f>(L18/P18-1)*100</f>
        <v>179.46127946127945</v>
      </c>
    </row>
    <row r="19" spans="1:17" s="160" customFormat="1" ht="16.5" customHeight="1">
      <c r="A19" s="172" t="s">
        <v>55</v>
      </c>
      <c r="B19" s="169">
        <v>0</v>
      </c>
      <c r="C19" s="168">
        <v>1334</v>
      </c>
      <c r="D19" s="168">
        <f t="shared" si="0"/>
        <v>1334</v>
      </c>
      <c r="E19" s="170">
        <f t="shared" si="1"/>
        <v>0.001080106844752049</v>
      </c>
      <c r="F19" s="169"/>
      <c r="G19" s="168">
        <v>1518</v>
      </c>
      <c r="H19" s="168">
        <f t="shared" si="2"/>
        <v>1518</v>
      </c>
      <c r="I19" s="171">
        <f>(D19/H19-1)*100</f>
        <v>-12.121212121212121</v>
      </c>
      <c r="J19" s="169">
        <v>0</v>
      </c>
      <c r="K19" s="168">
        <v>1334</v>
      </c>
      <c r="L19" s="168">
        <f t="shared" si="4"/>
        <v>1334</v>
      </c>
      <c r="M19" s="170">
        <f t="shared" si="5"/>
        <v>0.001080106844752049</v>
      </c>
      <c r="N19" s="169"/>
      <c r="O19" s="168">
        <v>1518</v>
      </c>
      <c r="P19" s="168">
        <f t="shared" si="6"/>
        <v>1518</v>
      </c>
      <c r="Q19" s="167">
        <f>(L19/P19-1)*100</f>
        <v>-12.121212121212121</v>
      </c>
    </row>
    <row r="20" spans="1:17" s="160" customFormat="1" ht="16.5" customHeight="1">
      <c r="A20" s="172" t="s">
        <v>54</v>
      </c>
      <c r="B20" s="169">
        <v>0</v>
      </c>
      <c r="C20" s="168">
        <v>1043</v>
      </c>
      <c r="D20" s="168">
        <f t="shared" si="0"/>
        <v>1043</v>
      </c>
      <c r="E20" s="170">
        <f t="shared" si="1"/>
        <v>0.0008444913336404701</v>
      </c>
      <c r="F20" s="169"/>
      <c r="G20" s="168">
        <v>1911</v>
      </c>
      <c r="H20" s="168">
        <f t="shared" si="2"/>
        <v>1911</v>
      </c>
      <c r="I20" s="171">
        <f>(D20/H20-1)*100</f>
        <v>-45.42124542124542</v>
      </c>
      <c r="J20" s="169">
        <v>0</v>
      </c>
      <c r="K20" s="168">
        <v>1043</v>
      </c>
      <c r="L20" s="168">
        <f t="shared" si="4"/>
        <v>1043</v>
      </c>
      <c r="M20" s="170">
        <f t="shared" si="5"/>
        <v>0.0008444913336404701</v>
      </c>
      <c r="N20" s="169"/>
      <c r="O20" s="168">
        <v>1911</v>
      </c>
      <c r="P20" s="168">
        <f t="shared" si="6"/>
        <v>1911</v>
      </c>
      <c r="Q20" s="167">
        <f>(L20/P20-1)*100</f>
        <v>-45.42124542124542</v>
      </c>
    </row>
    <row r="21" spans="1:17" s="160" customFormat="1" ht="16.5" customHeight="1">
      <c r="A21" s="172" t="s">
        <v>53</v>
      </c>
      <c r="B21" s="169">
        <v>0</v>
      </c>
      <c r="C21" s="168">
        <v>934</v>
      </c>
      <c r="D21" s="168">
        <f t="shared" si="0"/>
        <v>934</v>
      </c>
      <c r="E21" s="170">
        <f t="shared" si="1"/>
        <v>0.0007562367263856175</v>
      </c>
      <c r="F21" s="169"/>
      <c r="G21" s="168"/>
      <c r="H21" s="168">
        <f t="shared" si="2"/>
        <v>0</v>
      </c>
      <c r="I21" s="171"/>
      <c r="J21" s="169">
        <v>0</v>
      </c>
      <c r="K21" s="168">
        <v>934</v>
      </c>
      <c r="L21" s="168">
        <f t="shared" si="4"/>
        <v>934</v>
      </c>
      <c r="M21" s="170">
        <f t="shared" si="5"/>
        <v>0.0007562367263856175</v>
      </c>
      <c r="N21" s="169"/>
      <c r="O21" s="168"/>
      <c r="P21" s="168">
        <f t="shared" si="6"/>
        <v>0</v>
      </c>
      <c r="Q21" s="167"/>
    </row>
    <row r="22" spans="1:17" s="160" customFormat="1" ht="16.5" customHeight="1">
      <c r="A22" s="172" t="s">
        <v>52</v>
      </c>
      <c r="B22" s="169">
        <v>0</v>
      </c>
      <c r="C22" s="168">
        <v>880</v>
      </c>
      <c r="D22" s="168">
        <f t="shared" si="0"/>
        <v>880</v>
      </c>
      <c r="E22" s="170">
        <f t="shared" si="1"/>
        <v>0.0007125142604061494</v>
      </c>
      <c r="F22" s="169"/>
      <c r="G22" s="168"/>
      <c r="H22" s="168">
        <f t="shared" si="2"/>
        <v>0</v>
      </c>
      <c r="I22" s="171"/>
      <c r="J22" s="169">
        <v>0</v>
      </c>
      <c r="K22" s="168">
        <v>880</v>
      </c>
      <c r="L22" s="168">
        <f t="shared" si="4"/>
        <v>880</v>
      </c>
      <c r="M22" s="170">
        <f t="shared" si="5"/>
        <v>0.0007125142604061494</v>
      </c>
      <c r="N22" s="169"/>
      <c r="O22" s="168"/>
      <c r="P22" s="168">
        <f t="shared" si="6"/>
        <v>0</v>
      </c>
      <c r="Q22" s="167"/>
    </row>
    <row r="23" spans="1:17" s="160" customFormat="1" ht="16.5" customHeight="1">
      <c r="A23" s="172" t="s">
        <v>51</v>
      </c>
      <c r="B23" s="169">
        <v>0</v>
      </c>
      <c r="C23" s="168">
        <v>670</v>
      </c>
      <c r="D23" s="168">
        <f t="shared" si="0"/>
        <v>670</v>
      </c>
      <c r="E23" s="170">
        <f t="shared" si="1"/>
        <v>0.0005424824482637727</v>
      </c>
      <c r="F23" s="169"/>
      <c r="G23" s="168">
        <v>681</v>
      </c>
      <c r="H23" s="168">
        <f t="shared" si="2"/>
        <v>681</v>
      </c>
      <c r="I23" s="171">
        <f>(D23/H23-1)*100</f>
        <v>-1.6152716593245242</v>
      </c>
      <c r="J23" s="169">
        <v>0</v>
      </c>
      <c r="K23" s="168">
        <v>670</v>
      </c>
      <c r="L23" s="168">
        <f t="shared" si="4"/>
        <v>670</v>
      </c>
      <c r="M23" s="170">
        <f t="shared" si="5"/>
        <v>0.0005424824482637727</v>
      </c>
      <c r="N23" s="169"/>
      <c r="O23" s="168">
        <v>681</v>
      </c>
      <c r="P23" s="168">
        <f t="shared" si="6"/>
        <v>681</v>
      </c>
      <c r="Q23" s="167">
        <f>(L23/P23-1)*100</f>
        <v>-1.6152716593245242</v>
      </c>
    </row>
    <row r="24" spans="1:17" s="160" customFormat="1" ht="16.5" customHeight="1">
      <c r="A24" s="172" t="s">
        <v>50</v>
      </c>
      <c r="B24" s="169">
        <v>0</v>
      </c>
      <c r="C24" s="168">
        <v>606</v>
      </c>
      <c r="D24" s="168">
        <f t="shared" si="0"/>
        <v>606</v>
      </c>
      <c r="E24" s="170">
        <f t="shared" si="1"/>
        <v>0.0004906632293251437</v>
      </c>
      <c r="F24" s="169"/>
      <c r="G24" s="168">
        <v>216</v>
      </c>
      <c r="H24" s="168">
        <f t="shared" si="2"/>
        <v>216</v>
      </c>
      <c r="I24" s="171">
        <f>(D24/H24-1)*100</f>
        <v>180.55555555555554</v>
      </c>
      <c r="J24" s="169">
        <v>0</v>
      </c>
      <c r="K24" s="168">
        <v>606</v>
      </c>
      <c r="L24" s="168">
        <f t="shared" si="4"/>
        <v>606</v>
      </c>
      <c r="M24" s="170">
        <f t="shared" si="5"/>
        <v>0.0004906632293251437</v>
      </c>
      <c r="N24" s="169"/>
      <c r="O24" s="168">
        <v>216</v>
      </c>
      <c r="P24" s="168">
        <f t="shared" si="6"/>
        <v>216</v>
      </c>
      <c r="Q24" s="167">
        <f>(L24/P24-1)*100</f>
        <v>180.55555555555554</v>
      </c>
    </row>
    <row r="25" spans="1:17" s="160" customFormat="1" ht="16.5" customHeight="1">
      <c r="A25" s="172" t="s">
        <v>49</v>
      </c>
      <c r="B25" s="169">
        <v>0</v>
      </c>
      <c r="C25" s="168">
        <v>572</v>
      </c>
      <c r="D25" s="168">
        <f t="shared" si="0"/>
        <v>572</v>
      </c>
      <c r="E25" s="170">
        <f t="shared" si="1"/>
        <v>0.00046313426926399703</v>
      </c>
      <c r="F25" s="169"/>
      <c r="G25" s="168">
        <v>256</v>
      </c>
      <c r="H25" s="168">
        <f t="shared" si="2"/>
        <v>256</v>
      </c>
      <c r="I25" s="171">
        <f>(D25/H25-1)*100</f>
        <v>123.4375</v>
      </c>
      <c r="J25" s="169">
        <v>0</v>
      </c>
      <c r="K25" s="168">
        <v>572</v>
      </c>
      <c r="L25" s="168">
        <f t="shared" si="4"/>
        <v>572</v>
      </c>
      <c r="M25" s="170">
        <f t="shared" si="5"/>
        <v>0.00046313426926399703</v>
      </c>
      <c r="N25" s="169"/>
      <c r="O25" s="168">
        <v>256</v>
      </c>
      <c r="P25" s="168">
        <f t="shared" si="6"/>
        <v>256</v>
      </c>
      <c r="Q25" s="167">
        <f>(L25/P25-1)*100</f>
        <v>123.4375</v>
      </c>
    </row>
    <row r="26" spans="1:17" s="160" customFormat="1" ht="16.5" customHeight="1">
      <c r="A26" s="172" t="s">
        <v>48</v>
      </c>
      <c r="B26" s="169">
        <v>0</v>
      </c>
      <c r="C26" s="168">
        <v>546</v>
      </c>
      <c r="D26" s="168">
        <f t="shared" si="0"/>
        <v>546</v>
      </c>
      <c r="E26" s="170">
        <f t="shared" si="1"/>
        <v>0.00044208271157017903</v>
      </c>
      <c r="F26" s="169"/>
      <c r="G26" s="168">
        <v>453</v>
      </c>
      <c r="H26" s="168">
        <f t="shared" si="2"/>
        <v>453</v>
      </c>
      <c r="I26" s="171">
        <f>(D26/H26-1)*100</f>
        <v>20.529801324503303</v>
      </c>
      <c r="J26" s="169">
        <v>0</v>
      </c>
      <c r="K26" s="168">
        <v>546</v>
      </c>
      <c r="L26" s="168">
        <f t="shared" si="4"/>
        <v>546</v>
      </c>
      <c r="M26" s="170">
        <f t="shared" si="5"/>
        <v>0.00044208271157017903</v>
      </c>
      <c r="N26" s="169"/>
      <c r="O26" s="168">
        <v>453</v>
      </c>
      <c r="P26" s="168">
        <f t="shared" si="6"/>
        <v>453</v>
      </c>
      <c r="Q26" s="167">
        <f>(L26/P26-1)*100</f>
        <v>20.529801324503303</v>
      </c>
    </row>
    <row r="27" spans="1:17" s="160" customFormat="1" ht="16.5" customHeight="1">
      <c r="A27" s="172" t="s">
        <v>47</v>
      </c>
      <c r="B27" s="169">
        <v>0</v>
      </c>
      <c r="C27" s="168">
        <v>534</v>
      </c>
      <c r="D27" s="168">
        <f t="shared" si="0"/>
        <v>534</v>
      </c>
      <c r="E27" s="170">
        <f t="shared" si="1"/>
        <v>0.00043236660801918605</v>
      </c>
      <c r="F27" s="169"/>
      <c r="G27" s="168"/>
      <c r="H27" s="168">
        <f t="shared" si="2"/>
        <v>0</v>
      </c>
      <c r="I27" s="171"/>
      <c r="J27" s="169">
        <v>0</v>
      </c>
      <c r="K27" s="168">
        <v>534</v>
      </c>
      <c r="L27" s="168">
        <f t="shared" si="4"/>
        <v>534</v>
      </c>
      <c r="M27" s="170">
        <f t="shared" si="5"/>
        <v>0.00043236660801918605</v>
      </c>
      <c r="N27" s="169"/>
      <c r="O27" s="168"/>
      <c r="P27" s="168">
        <f t="shared" si="6"/>
        <v>0</v>
      </c>
      <c r="Q27" s="167"/>
    </row>
    <row r="28" spans="1:17" s="160" customFormat="1" ht="16.5" customHeight="1">
      <c r="A28" s="172" t="s">
        <v>46</v>
      </c>
      <c r="B28" s="169">
        <v>0</v>
      </c>
      <c r="C28" s="168">
        <v>477</v>
      </c>
      <c r="D28" s="168">
        <f t="shared" si="0"/>
        <v>477</v>
      </c>
      <c r="E28" s="170">
        <f t="shared" si="1"/>
        <v>0.0003862151161519696</v>
      </c>
      <c r="F28" s="169"/>
      <c r="G28" s="168">
        <v>117</v>
      </c>
      <c r="H28" s="168">
        <f t="shared" si="2"/>
        <v>117</v>
      </c>
      <c r="I28" s="171">
        <f>(D28/H28-1)*100</f>
        <v>307.6923076923077</v>
      </c>
      <c r="J28" s="169">
        <v>0</v>
      </c>
      <c r="K28" s="168">
        <v>477</v>
      </c>
      <c r="L28" s="168">
        <f t="shared" si="4"/>
        <v>477</v>
      </c>
      <c r="M28" s="170">
        <f t="shared" si="5"/>
        <v>0.0003862151161519696</v>
      </c>
      <c r="N28" s="169"/>
      <c r="O28" s="168">
        <v>117</v>
      </c>
      <c r="P28" s="168">
        <f t="shared" si="6"/>
        <v>117</v>
      </c>
      <c r="Q28" s="167">
        <f>(L28/P28-1)*100</f>
        <v>307.6923076923077</v>
      </c>
    </row>
    <row r="29" spans="1:17" s="160" customFormat="1" ht="16.5" customHeight="1">
      <c r="A29" s="172" t="s">
        <v>45</v>
      </c>
      <c r="B29" s="169">
        <v>0</v>
      </c>
      <c r="C29" s="168">
        <v>465</v>
      </c>
      <c r="D29" s="168">
        <f t="shared" si="0"/>
        <v>465</v>
      </c>
      <c r="E29" s="170">
        <f t="shared" si="1"/>
        <v>0.0003764990126009766</v>
      </c>
      <c r="F29" s="169"/>
      <c r="G29" s="168">
        <v>6</v>
      </c>
      <c r="H29" s="168">
        <f t="shared" si="2"/>
        <v>6</v>
      </c>
      <c r="I29" s="171">
        <f>(D29/H29-1)*100</f>
        <v>7650</v>
      </c>
      <c r="J29" s="169">
        <v>0</v>
      </c>
      <c r="K29" s="168">
        <v>465</v>
      </c>
      <c r="L29" s="168">
        <f t="shared" si="4"/>
        <v>465</v>
      </c>
      <c r="M29" s="170">
        <f t="shared" si="5"/>
        <v>0.0003764990126009766</v>
      </c>
      <c r="N29" s="169"/>
      <c r="O29" s="168">
        <v>6</v>
      </c>
      <c r="P29" s="168">
        <f t="shared" si="6"/>
        <v>6</v>
      </c>
      <c r="Q29" s="167">
        <f>(L29/P29-1)*100</f>
        <v>7650</v>
      </c>
    </row>
    <row r="30" spans="1:17" s="160" customFormat="1" ht="16.5" customHeight="1">
      <c r="A30" s="172" t="s">
        <v>44</v>
      </c>
      <c r="B30" s="169">
        <v>0</v>
      </c>
      <c r="C30" s="168">
        <v>443</v>
      </c>
      <c r="D30" s="168">
        <f t="shared" si="0"/>
        <v>443</v>
      </c>
      <c r="E30" s="170">
        <f t="shared" si="1"/>
        <v>0.00035868615609082287</v>
      </c>
      <c r="F30" s="169"/>
      <c r="G30" s="168">
        <v>371</v>
      </c>
      <c r="H30" s="168">
        <f t="shared" si="2"/>
        <v>371</v>
      </c>
      <c r="I30" s="171">
        <f>(D30/H30-1)*100</f>
        <v>19.407008086253374</v>
      </c>
      <c r="J30" s="169">
        <v>0</v>
      </c>
      <c r="K30" s="168">
        <v>443</v>
      </c>
      <c r="L30" s="168">
        <f t="shared" si="4"/>
        <v>443</v>
      </c>
      <c r="M30" s="170">
        <f t="shared" si="5"/>
        <v>0.00035868615609082287</v>
      </c>
      <c r="N30" s="169"/>
      <c r="O30" s="168">
        <v>371</v>
      </c>
      <c r="P30" s="168">
        <f t="shared" si="6"/>
        <v>371</v>
      </c>
      <c r="Q30" s="167">
        <f>(L30/P30-1)*100</f>
        <v>19.407008086253374</v>
      </c>
    </row>
    <row r="31" spans="1:17" s="160" customFormat="1" ht="16.5" customHeight="1">
      <c r="A31" s="172" t="s">
        <v>43</v>
      </c>
      <c r="B31" s="169">
        <v>0</v>
      </c>
      <c r="C31" s="168">
        <v>434</v>
      </c>
      <c r="D31" s="168">
        <f t="shared" si="0"/>
        <v>434</v>
      </c>
      <c r="E31" s="170">
        <f t="shared" si="1"/>
        <v>0.0003513990784275782</v>
      </c>
      <c r="F31" s="169"/>
      <c r="G31" s="168">
        <v>551</v>
      </c>
      <c r="H31" s="168">
        <f t="shared" si="2"/>
        <v>551</v>
      </c>
      <c r="I31" s="171">
        <f>(D31/H31-1)*100</f>
        <v>-21.234119782214155</v>
      </c>
      <c r="J31" s="169">
        <v>0</v>
      </c>
      <c r="K31" s="168">
        <v>434</v>
      </c>
      <c r="L31" s="168">
        <f t="shared" si="4"/>
        <v>434</v>
      </c>
      <c r="M31" s="170">
        <f t="shared" si="5"/>
        <v>0.0003513990784275782</v>
      </c>
      <c r="N31" s="169"/>
      <c r="O31" s="168">
        <v>551</v>
      </c>
      <c r="P31" s="168">
        <f t="shared" si="6"/>
        <v>551</v>
      </c>
      <c r="Q31" s="167">
        <f>(L31/P31-1)*100</f>
        <v>-21.234119782214155</v>
      </c>
    </row>
    <row r="32" spans="1:17" s="160" customFormat="1" ht="16.5" customHeight="1">
      <c r="A32" s="172" t="s">
        <v>42</v>
      </c>
      <c r="B32" s="169">
        <v>0</v>
      </c>
      <c r="C32" s="168">
        <v>423</v>
      </c>
      <c r="D32" s="168">
        <f t="shared" si="0"/>
        <v>423</v>
      </c>
      <c r="E32" s="170">
        <f t="shared" si="1"/>
        <v>0.0003424926501725013</v>
      </c>
      <c r="F32" s="169"/>
      <c r="G32" s="168"/>
      <c r="H32" s="168">
        <f t="shared" si="2"/>
        <v>0</v>
      </c>
      <c r="I32" s="171"/>
      <c r="J32" s="169">
        <v>0</v>
      </c>
      <c r="K32" s="168">
        <v>423</v>
      </c>
      <c r="L32" s="168">
        <f t="shared" si="4"/>
        <v>423</v>
      </c>
      <c r="M32" s="170">
        <f t="shared" si="5"/>
        <v>0.0003424926501725013</v>
      </c>
      <c r="N32" s="169"/>
      <c r="O32" s="168"/>
      <c r="P32" s="168">
        <f t="shared" si="6"/>
        <v>0</v>
      </c>
      <c r="Q32" s="167"/>
    </row>
    <row r="33" spans="1:17" s="160" customFormat="1" ht="16.5" customHeight="1">
      <c r="A33" s="172" t="s">
        <v>41</v>
      </c>
      <c r="B33" s="169">
        <v>0</v>
      </c>
      <c r="C33" s="168">
        <v>338</v>
      </c>
      <c r="D33" s="168">
        <f t="shared" si="0"/>
        <v>338</v>
      </c>
      <c r="E33" s="170">
        <f t="shared" si="1"/>
        <v>0.0002736702500196346</v>
      </c>
      <c r="F33" s="169"/>
      <c r="G33" s="168"/>
      <c r="H33" s="168">
        <f t="shared" si="2"/>
        <v>0</v>
      </c>
      <c r="I33" s="171"/>
      <c r="J33" s="169">
        <v>0</v>
      </c>
      <c r="K33" s="168">
        <v>338</v>
      </c>
      <c r="L33" s="168">
        <f t="shared" si="4"/>
        <v>338</v>
      </c>
      <c r="M33" s="170">
        <f t="shared" si="5"/>
        <v>0.0002736702500196346</v>
      </c>
      <c r="N33" s="169"/>
      <c r="O33" s="168"/>
      <c r="P33" s="168">
        <f t="shared" si="6"/>
        <v>0</v>
      </c>
      <c r="Q33" s="167"/>
    </row>
    <row r="34" spans="1:17" s="160" customFormat="1" ht="16.5" customHeight="1">
      <c r="A34" s="172" t="s">
        <v>40</v>
      </c>
      <c r="B34" s="169">
        <v>0</v>
      </c>
      <c r="C34" s="168">
        <v>328</v>
      </c>
      <c r="D34" s="168">
        <f t="shared" si="0"/>
        <v>328</v>
      </c>
      <c r="E34" s="170">
        <f t="shared" si="1"/>
        <v>0.00026557349706047385</v>
      </c>
      <c r="F34" s="169"/>
      <c r="G34" s="168">
        <v>261</v>
      </c>
      <c r="H34" s="168">
        <f t="shared" si="2"/>
        <v>261</v>
      </c>
      <c r="I34" s="171">
        <f>(D34/H34-1)*100</f>
        <v>25.670498084291182</v>
      </c>
      <c r="J34" s="169">
        <v>0</v>
      </c>
      <c r="K34" s="168">
        <v>328</v>
      </c>
      <c r="L34" s="168">
        <f t="shared" si="4"/>
        <v>328</v>
      </c>
      <c r="M34" s="170">
        <f t="shared" si="5"/>
        <v>0.00026557349706047385</v>
      </c>
      <c r="N34" s="169"/>
      <c r="O34" s="168">
        <v>261</v>
      </c>
      <c r="P34" s="168">
        <f t="shared" si="6"/>
        <v>261</v>
      </c>
      <c r="Q34" s="167">
        <f>(L34/P34-1)*100</f>
        <v>25.670498084291182</v>
      </c>
    </row>
    <row r="35" spans="1:17" s="160" customFormat="1" ht="16.5" customHeight="1">
      <c r="A35" s="172" t="s">
        <v>39</v>
      </c>
      <c r="B35" s="169">
        <v>0</v>
      </c>
      <c r="C35" s="168">
        <v>306</v>
      </c>
      <c r="D35" s="168">
        <f t="shared" si="0"/>
        <v>306</v>
      </c>
      <c r="E35" s="170">
        <f t="shared" si="1"/>
        <v>0.0002477606405503201</v>
      </c>
      <c r="F35" s="169"/>
      <c r="G35" s="168"/>
      <c r="H35" s="168">
        <f t="shared" si="2"/>
        <v>0</v>
      </c>
      <c r="I35" s="171"/>
      <c r="J35" s="169">
        <v>0</v>
      </c>
      <c r="K35" s="168">
        <v>306</v>
      </c>
      <c r="L35" s="168">
        <f t="shared" si="4"/>
        <v>306</v>
      </c>
      <c r="M35" s="170">
        <f t="shared" si="5"/>
        <v>0.0002477606405503201</v>
      </c>
      <c r="N35" s="169"/>
      <c r="O35" s="168"/>
      <c r="P35" s="168">
        <f t="shared" si="6"/>
        <v>0</v>
      </c>
      <c r="Q35" s="167"/>
    </row>
    <row r="36" spans="1:17" s="160" customFormat="1" ht="16.5" customHeight="1" thickBot="1">
      <c r="A36" s="166" t="s">
        <v>38</v>
      </c>
      <c r="B36" s="163">
        <v>0</v>
      </c>
      <c r="C36" s="162">
        <v>2065</v>
      </c>
      <c r="D36" s="162">
        <f t="shared" si="0"/>
        <v>2065</v>
      </c>
      <c r="E36" s="164">
        <f t="shared" si="1"/>
        <v>0.0016719794860667026</v>
      </c>
      <c r="F36" s="163">
        <v>172452</v>
      </c>
      <c r="G36" s="162">
        <v>18797</v>
      </c>
      <c r="H36" s="162">
        <f t="shared" si="2"/>
        <v>191249</v>
      </c>
      <c r="I36" s="165">
        <f>(D36/H36-1)*100</f>
        <v>-98.92025579218715</v>
      </c>
      <c r="J36" s="163">
        <v>0</v>
      </c>
      <c r="K36" s="162">
        <v>2065</v>
      </c>
      <c r="L36" s="162">
        <f t="shared" si="4"/>
        <v>2065</v>
      </c>
      <c r="M36" s="164">
        <f t="shared" si="5"/>
        <v>0.0016719794860667026</v>
      </c>
      <c r="N36" s="163">
        <v>172452</v>
      </c>
      <c r="O36" s="162">
        <v>18797</v>
      </c>
      <c r="P36" s="162">
        <f t="shared" si="6"/>
        <v>191249</v>
      </c>
      <c r="Q36" s="161">
        <f>(L36/P36-1)*100</f>
        <v>-98.92025579218715</v>
      </c>
    </row>
    <row r="37" s="159" customFormat="1" ht="12.75">
      <c r="A37" s="158" t="s">
        <v>1</v>
      </c>
    </row>
    <row r="38" ht="14.25">
      <c r="A38" s="158" t="s">
        <v>0</v>
      </c>
    </row>
  </sheetData>
  <sheetProtection/>
  <mergeCells count="14"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</mergeCells>
  <conditionalFormatting sqref="Q37:Q65536 I37:I65536 Q3 I3 I5 Q5">
    <cfRule type="cellIs" priority="1" dxfId="50" operator="lessThan" stopIfTrue="1">
      <formula>0</formula>
    </cfRule>
  </conditionalFormatting>
  <conditionalFormatting sqref="I8:I36 Q8:Q36">
    <cfRule type="cellIs" priority="2" dxfId="50" operator="lessThan" stopIfTrue="1">
      <formula>0</formula>
    </cfRule>
    <cfRule type="cellIs" priority="3" dxfId="52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12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33"/>
  <sheetViews>
    <sheetView showGridLines="0" zoomScale="98" zoomScaleNormal="98" zoomScalePageLayoutView="0" workbookViewId="0" topLeftCell="A1">
      <pane xSplit="24226" topLeftCell="P1" activePane="topLeft" state="split"/>
      <selection pane="topLeft" activeCell="E12" sqref="E12"/>
      <selection pane="topRight" activeCell="J1" sqref="J1"/>
    </sheetView>
  </sheetViews>
  <sheetFormatPr defaultColWidth="9.140625" defaultRowHeight="15"/>
  <cols>
    <col min="1" max="1" width="23.421875" style="157" customWidth="1"/>
    <col min="2" max="2" width="9.00390625" style="157" customWidth="1"/>
    <col min="3" max="3" width="10.421875" style="157" customWidth="1"/>
    <col min="4" max="4" width="7.421875" style="157" customWidth="1"/>
    <col min="5" max="5" width="10.140625" style="157" bestFit="1" customWidth="1"/>
    <col min="6" max="6" width="8.8515625" style="157" customWidth="1"/>
    <col min="7" max="7" width="11.28125" style="157" customWidth="1"/>
    <col min="8" max="9" width="7.421875" style="157" customWidth="1"/>
    <col min="10" max="10" width="9.8515625" style="157" customWidth="1"/>
    <col min="11" max="11" width="11.28125" style="157" customWidth="1"/>
    <col min="12" max="12" width="7.421875" style="157" customWidth="1"/>
    <col min="13" max="13" width="10.421875" style="157" customWidth="1"/>
    <col min="14" max="14" width="10.28125" style="157" customWidth="1"/>
    <col min="15" max="15" width="10.7109375" style="157" customWidth="1"/>
    <col min="16" max="16" width="7.8515625" style="157" customWidth="1"/>
    <col min="17" max="17" width="7.7109375" style="157" bestFit="1" customWidth="1"/>
    <col min="18" max="16384" width="9.140625" style="157" customWidth="1"/>
  </cols>
  <sheetData>
    <row r="1" spans="14:17" ht="18.75" thickBot="1">
      <c r="N1" s="482" t="s">
        <v>31</v>
      </c>
      <c r="O1" s="483"/>
      <c r="P1" s="483"/>
      <c r="Q1" s="484"/>
    </row>
    <row r="2" ht="7.5" customHeight="1" thickBot="1"/>
    <row r="3" spans="1:17" ht="24" customHeight="1">
      <c r="A3" s="490" t="s">
        <v>84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2"/>
    </row>
    <row r="4" spans="1:17" ht="13.5" customHeight="1" thickBot="1">
      <c r="A4" s="493" t="s">
        <v>75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5"/>
    </row>
    <row r="5" spans="1:17" ht="15" thickBot="1">
      <c r="A5" s="499" t="s">
        <v>74</v>
      </c>
      <c r="B5" s="485" t="s">
        <v>73</v>
      </c>
      <c r="C5" s="486"/>
      <c r="D5" s="486"/>
      <c r="E5" s="486"/>
      <c r="F5" s="487"/>
      <c r="G5" s="487"/>
      <c r="H5" s="487"/>
      <c r="I5" s="488"/>
      <c r="J5" s="486" t="s">
        <v>72</v>
      </c>
      <c r="K5" s="486"/>
      <c r="L5" s="486"/>
      <c r="M5" s="486"/>
      <c r="N5" s="486"/>
      <c r="O5" s="486"/>
      <c r="P5" s="486"/>
      <c r="Q5" s="489"/>
    </row>
    <row r="6" spans="1:17" s="185" customFormat="1" ht="25.5" customHeight="1" thickBot="1">
      <c r="A6" s="500"/>
      <c r="B6" s="496" t="s">
        <v>71</v>
      </c>
      <c r="C6" s="497"/>
      <c r="D6" s="498"/>
      <c r="E6" s="502" t="s">
        <v>68</v>
      </c>
      <c r="F6" s="496" t="s">
        <v>70</v>
      </c>
      <c r="G6" s="497"/>
      <c r="H6" s="498"/>
      <c r="I6" s="504" t="s">
        <v>66</v>
      </c>
      <c r="J6" s="496" t="s">
        <v>69</v>
      </c>
      <c r="K6" s="497"/>
      <c r="L6" s="498"/>
      <c r="M6" s="502" t="s">
        <v>68</v>
      </c>
      <c r="N6" s="496" t="s">
        <v>67</v>
      </c>
      <c r="O6" s="497"/>
      <c r="P6" s="498"/>
      <c r="Q6" s="502" t="s">
        <v>66</v>
      </c>
    </row>
    <row r="7" spans="1:17" s="180" customFormat="1" ht="15" thickBot="1">
      <c r="A7" s="501"/>
      <c r="B7" s="184" t="s">
        <v>25</v>
      </c>
      <c r="C7" s="181" t="s">
        <v>24</v>
      </c>
      <c r="D7" s="181" t="s">
        <v>20</v>
      </c>
      <c r="E7" s="503"/>
      <c r="F7" s="184" t="s">
        <v>25</v>
      </c>
      <c r="G7" s="181" t="s">
        <v>24</v>
      </c>
      <c r="H7" s="181" t="s">
        <v>20</v>
      </c>
      <c r="I7" s="505"/>
      <c r="J7" s="184" t="s">
        <v>25</v>
      </c>
      <c r="K7" s="181" t="s">
        <v>24</v>
      </c>
      <c r="L7" s="182" t="s">
        <v>20</v>
      </c>
      <c r="M7" s="503"/>
      <c r="N7" s="183" t="s">
        <v>25</v>
      </c>
      <c r="O7" s="182" t="s">
        <v>24</v>
      </c>
      <c r="P7" s="181" t="s">
        <v>20</v>
      </c>
      <c r="Q7" s="503"/>
    </row>
    <row r="8" spans="1:17" s="187" customFormat="1" ht="16.5" customHeight="1" thickBot="1">
      <c r="A8" s="400" t="s">
        <v>27</v>
      </c>
      <c r="B8" s="401">
        <f>SUM(B9:B30)</f>
        <v>8244.296999999999</v>
      </c>
      <c r="C8" s="402">
        <f>SUM(C9:C30)</f>
        <v>771.6600000000001</v>
      </c>
      <c r="D8" s="402">
        <f aca="true" t="shared" si="0" ref="D8:D30">C8+B8</f>
        <v>9015.956999999999</v>
      </c>
      <c r="E8" s="403">
        <f aca="true" t="shared" si="1" ref="E8:E30">(D8/$D$8)</f>
        <v>1</v>
      </c>
      <c r="F8" s="401">
        <f>SUM(F9:F30)</f>
        <v>8090.237999999998</v>
      </c>
      <c r="G8" s="402">
        <f>SUM(G9:G30)</f>
        <v>584.659</v>
      </c>
      <c r="H8" s="402">
        <f aca="true" t="shared" si="2" ref="H8:H30">G8+F8</f>
        <v>8674.896999999997</v>
      </c>
      <c r="I8" s="404">
        <f aca="true" t="shared" si="3" ref="I8:I23">(D8/H8-1)*100</f>
        <v>3.9315740578822034</v>
      </c>
      <c r="J8" s="401">
        <f>SUM(J9:J30)</f>
        <v>8244.296999999999</v>
      </c>
      <c r="K8" s="402">
        <f>SUM(K9:K30)</f>
        <v>771.6600000000001</v>
      </c>
      <c r="L8" s="402">
        <f aca="true" t="shared" si="4" ref="L8:L30">K8+J8</f>
        <v>9015.956999999999</v>
      </c>
      <c r="M8" s="403">
        <f aca="true" t="shared" si="5" ref="M8:M30">(L8/$L$8)</f>
        <v>1</v>
      </c>
      <c r="N8" s="401">
        <f>SUM(N9:N30)</f>
        <v>8090.237999999998</v>
      </c>
      <c r="O8" s="402">
        <f>SUM(O9:O30)</f>
        <v>584.659</v>
      </c>
      <c r="P8" s="402">
        <f aca="true" t="shared" si="6" ref="P8:P30">O8+N8</f>
        <v>8674.896999999997</v>
      </c>
      <c r="Q8" s="404">
        <f aca="true" t="shared" si="7" ref="Q8:Q23">(L8/P8-1)*100</f>
        <v>3.9315740578822034</v>
      </c>
    </row>
    <row r="9" spans="1:17" s="160" customFormat="1" ht="16.5" customHeight="1" thickTop="1">
      <c r="A9" s="172" t="s">
        <v>65</v>
      </c>
      <c r="B9" s="169">
        <v>2279.114999999999</v>
      </c>
      <c r="C9" s="168">
        <v>138.17300000000006</v>
      </c>
      <c r="D9" s="168">
        <f t="shared" si="0"/>
        <v>2417.287999999999</v>
      </c>
      <c r="E9" s="170">
        <f t="shared" si="1"/>
        <v>0.2681121926380083</v>
      </c>
      <c r="F9" s="169">
        <v>1710.98</v>
      </c>
      <c r="G9" s="168">
        <v>44.354</v>
      </c>
      <c r="H9" s="168">
        <f t="shared" si="2"/>
        <v>1755.334</v>
      </c>
      <c r="I9" s="171">
        <f t="shared" si="3"/>
        <v>37.710999729965856</v>
      </c>
      <c r="J9" s="169">
        <v>2279.114999999999</v>
      </c>
      <c r="K9" s="168">
        <v>138.17300000000006</v>
      </c>
      <c r="L9" s="168">
        <f t="shared" si="4"/>
        <v>2417.287999999999</v>
      </c>
      <c r="M9" s="170">
        <f t="shared" si="5"/>
        <v>0.2681121926380083</v>
      </c>
      <c r="N9" s="169">
        <v>1710.98</v>
      </c>
      <c r="O9" s="168">
        <v>44.354</v>
      </c>
      <c r="P9" s="168">
        <f t="shared" si="6"/>
        <v>1755.334</v>
      </c>
      <c r="Q9" s="167">
        <f t="shared" si="7"/>
        <v>37.710999729965856</v>
      </c>
    </row>
    <row r="10" spans="1:17" s="160" customFormat="1" ht="16.5" customHeight="1">
      <c r="A10" s="172" t="s">
        <v>83</v>
      </c>
      <c r="B10" s="169">
        <v>2152.4490000000005</v>
      </c>
      <c r="C10" s="168">
        <v>0</v>
      </c>
      <c r="D10" s="168">
        <f t="shared" si="0"/>
        <v>2152.4490000000005</v>
      </c>
      <c r="E10" s="170">
        <f t="shared" si="1"/>
        <v>0.2387377180259401</v>
      </c>
      <c r="F10" s="169">
        <v>1429.5369999999998</v>
      </c>
      <c r="G10" s="168"/>
      <c r="H10" s="168">
        <f t="shared" si="2"/>
        <v>1429.5369999999998</v>
      </c>
      <c r="I10" s="171">
        <f t="shared" si="3"/>
        <v>50.569659966828475</v>
      </c>
      <c r="J10" s="169">
        <v>2152.4490000000005</v>
      </c>
      <c r="K10" s="168"/>
      <c r="L10" s="168">
        <f t="shared" si="4"/>
        <v>2152.4490000000005</v>
      </c>
      <c r="M10" s="170">
        <f t="shared" si="5"/>
        <v>0.2387377180259401</v>
      </c>
      <c r="N10" s="169">
        <v>1429.5369999999998</v>
      </c>
      <c r="O10" s="168"/>
      <c r="P10" s="168">
        <f t="shared" si="6"/>
        <v>1429.5369999999998</v>
      </c>
      <c r="Q10" s="167">
        <f t="shared" si="7"/>
        <v>50.569659966828475</v>
      </c>
    </row>
    <row r="11" spans="1:17" s="160" customFormat="1" ht="16.5" customHeight="1">
      <c r="A11" s="172" t="s">
        <v>82</v>
      </c>
      <c r="B11" s="169">
        <v>1174.322</v>
      </c>
      <c r="C11" s="168">
        <v>0</v>
      </c>
      <c r="D11" s="168">
        <f t="shared" si="0"/>
        <v>1174.322</v>
      </c>
      <c r="E11" s="170">
        <f t="shared" si="1"/>
        <v>0.1302492902306433</v>
      </c>
      <c r="F11" s="169">
        <v>482.709</v>
      </c>
      <c r="G11" s="168"/>
      <c r="H11" s="168">
        <f t="shared" si="2"/>
        <v>482.709</v>
      </c>
      <c r="I11" s="171">
        <f t="shared" si="3"/>
        <v>143.27741972907071</v>
      </c>
      <c r="J11" s="169">
        <v>1174.322</v>
      </c>
      <c r="K11" s="168"/>
      <c r="L11" s="168">
        <f t="shared" si="4"/>
        <v>1174.322</v>
      </c>
      <c r="M11" s="170">
        <f t="shared" si="5"/>
        <v>0.1302492902306433</v>
      </c>
      <c r="N11" s="169">
        <v>482.709</v>
      </c>
      <c r="O11" s="168"/>
      <c r="P11" s="168">
        <f t="shared" si="6"/>
        <v>482.709</v>
      </c>
      <c r="Q11" s="167">
        <f t="shared" si="7"/>
        <v>143.27741972907071</v>
      </c>
    </row>
    <row r="12" spans="1:17" s="160" customFormat="1" ht="16.5" customHeight="1">
      <c r="A12" s="172" t="s">
        <v>63</v>
      </c>
      <c r="B12" s="169">
        <v>999.1279999999999</v>
      </c>
      <c r="C12" s="168">
        <v>0</v>
      </c>
      <c r="D12" s="168">
        <f t="shared" si="0"/>
        <v>999.1279999999999</v>
      </c>
      <c r="E12" s="170">
        <f t="shared" si="1"/>
        <v>0.11081774236500908</v>
      </c>
      <c r="F12" s="169">
        <v>986.526</v>
      </c>
      <c r="G12" s="168">
        <v>0.878</v>
      </c>
      <c r="H12" s="168">
        <f t="shared" si="2"/>
        <v>987.404</v>
      </c>
      <c r="I12" s="171">
        <f t="shared" si="3"/>
        <v>1.1873559353618113</v>
      </c>
      <c r="J12" s="169">
        <v>999.1279999999999</v>
      </c>
      <c r="K12" s="168"/>
      <c r="L12" s="168">
        <f t="shared" si="4"/>
        <v>999.1279999999999</v>
      </c>
      <c r="M12" s="170">
        <f t="shared" si="5"/>
        <v>0.11081774236500908</v>
      </c>
      <c r="N12" s="169">
        <v>986.526</v>
      </c>
      <c r="O12" s="168">
        <v>0.878</v>
      </c>
      <c r="P12" s="168">
        <f t="shared" si="6"/>
        <v>987.404</v>
      </c>
      <c r="Q12" s="167">
        <f t="shared" si="7"/>
        <v>1.1873559353618113</v>
      </c>
    </row>
    <row r="13" spans="1:17" s="160" customFormat="1" ht="16.5" customHeight="1">
      <c r="A13" s="172" t="s">
        <v>64</v>
      </c>
      <c r="B13" s="169">
        <v>436.227999999999</v>
      </c>
      <c r="C13" s="168">
        <v>0</v>
      </c>
      <c r="D13" s="168">
        <f t="shared" si="0"/>
        <v>436.227999999999</v>
      </c>
      <c r="E13" s="170">
        <f t="shared" si="1"/>
        <v>0.04838399295826267</v>
      </c>
      <c r="F13" s="169">
        <v>480.6509999999991</v>
      </c>
      <c r="G13" s="168"/>
      <c r="H13" s="168">
        <f t="shared" si="2"/>
        <v>480.6509999999991</v>
      </c>
      <c r="I13" s="171">
        <f t="shared" si="3"/>
        <v>-9.24225685580602</v>
      </c>
      <c r="J13" s="169">
        <v>436.227999999999</v>
      </c>
      <c r="K13" s="168"/>
      <c r="L13" s="168">
        <f t="shared" si="4"/>
        <v>436.227999999999</v>
      </c>
      <c r="M13" s="170">
        <f t="shared" si="5"/>
        <v>0.04838399295826267</v>
      </c>
      <c r="N13" s="169">
        <v>480.6509999999991</v>
      </c>
      <c r="O13" s="168"/>
      <c r="P13" s="168">
        <f t="shared" si="6"/>
        <v>480.6509999999991</v>
      </c>
      <c r="Q13" s="167">
        <f t="shared" si="7"/>
        <v>-9.24225685580602</v>
      </c>
    </row>
    <row r="14" spans="1:17" s="160" customFormat="1" ht="16.5" customHeight="1">
      <c r="A14" s="172" t="s">
        <v>81</v>
      </c>
      <c r="B14" s="169">
        <v>314.448</v>
      </c>
      <c r="C14" s="168">
        <v>0</v>
      </c>
      <c r="D14" s="168">
        <f t="shared" si="0"/>
        <v>314.448</v>
      </c>
      <c r="E14" s="170">
        <f t="shared" si="1"/>
        <v>0.03487683004699335</v>
      </c>
      <c r="F14" s="169">
        <v>528.8080000000001</v>
      </c>
      <c r="G14" s="168"/>
      <c r="H14" s="168">
        <f t="shared" si="2"/>
        <v>528.8080000000001</v>
      </c>
      <c r="I14" s="171">
        <f t="shared" si="3"/>
        <v>-40.536451793467585</v>
      </c>
      <c r="J14" s="169">
        <v>314.448</v>
      </c>
      <c r="K14" s="168"/>
      <c r="L14" s="168">
        <f t="shared" si="4"/>
        <v>314.448</v>
      </c>
      <c r="M14" s="170">
        <f t="shared" si="5"/>
        <v>0.03487683004699335</v>
      </c>
      <c r="N14" s="169">
        <v>528.8080000000001</v>
      </c>
      <c r="O14" s="168"/>
      <c r="P14" s="168">
        <f t="shared" si="6"/>
        <v>528.8080000000001</v>
      </c>
      <c r="Q14" s="167">
        <f t="shared" si="7"/>
        <v>-40.536451793467585</v>
      </c>
    </row>
    <row r="15" spans="1:17" s="160" customFormat="1" ht="16.5" customHeight="1">
      <c r="A15" s="172" t="s">
        <v>60</v>
      </c>
      <c r="B15" s="169">
        <v>0</v>
      </c>
      <c r="C15" s="168">
        <v>313.90400000000017</v>
      </c>
      <c r="D15" s="168">
        <f t="shared" si="0"/>
        <v>313.90400000000017</v>
      </c>
      <c r="E15" s="170">
        <f t="shared" si="1"/>
        <v>0.03481649258087635</v>
      </c>
      <c r="F15" s="169"/>
      <c r="G15" s="168">
        <v>142.31</v>
      </c>
      <c r="H15" s="168">
        <f t="shared" si="2"/>
        <v>142.31</v>
      </c>
      <c r="I15" s="171">
        <f t="shared" si="3"/>
        <v>120.57761225493651</v>
      </c>
      <c r="J15" s="169"/>
      <c r="K15" s="168">
        <v>313.90400000000017</v>
      </c>
      <c r="L15" s="168">
        <f t="shared" si="4"/>
        <v>313.90400000000017</v>
      </c>
      <c r="M15" s="170">
        <f t="shared" si="5"/>
        <v>0.03481649258087635</v>
      </c>
      <c r="N15" s="169"/>
      <c r="O15" s="168">
        <v>142.31</v>
      </c>
      <c r="P15" s="168">
        <f t="shared" si="6"/>
        <v>142.31</v>
      </c>
      <c r="Q15" s="167">
        <f t="shared" si="7"/>
        <v>120.57761225493651</v>
      </c>
    </row>
    <row r="16" spans="1:17" s="160" customFormat="1" ht="16.5" customHeight="1">
      <c r="A16" s="172" t="s">
        <v>56</v>
      </c>
      <c r="B16" s="169">
        <v>281.53000000000003</v>
      </c>
      <c r="C16" s="168">
        <v>0</v>
      </c>
      <c r="D16" s="168">
        <f t="shared" si="0"/>
        <v>281.53000000000003</v>
      </c>
      <c r="E16" s="170">
        <f t="shared" si="1"/>
        <v>0.031225747860155063</v>
      </c>
      <c r="F16" s="169">
        <v>134.2</v>
      </c>
      <c r="G16" s="168"/>
      <c r="H16" s="168">
        <f t="shared" si="2"/>
        <v>134.2</v>
      </c>
      <c r="I16" s="171">
        <f t="shared" si="3"/>
        <v>109.78390461997023</v>
      </c>
      <c r="J16" s="169">
        <v>281.53000000000003</v>
      </c>
      <c r="K16" s="168"/>
      <c r="L16" s="168">
        <f t="shared" si="4"/>
        <v>281.53000000000003</v>
      </c>
      <c r="M16" s="170">
        <f t="shared" si="5"/>
        <v>0.031225747860155063</v>
      </c>
      <c r="N16" s="169">
        <v>134.2</v>
      </c>
      <c r="O16" s="168"/>
      <c r="P16" s="168">
        <f t="shared" si="6"/>
        <v>134.2</v>
      </c>
      <c r="Q16" s="167">
        <f t="shared" si="7"/>
        <v>109.78390461997023</v>
      </c>
    </row>
    <row r="17" spans="1:17" s="160" customFormat="1" ht="16.5" customHeight="1">
      <c r="A17" s="172" t="s">
        <v>80</v>
      </c>
      <c r="B17" s="169">
        <v>187.29000000000002</v>
      </c>
      <c r="C17" s="168">
        <v>0</v>
      </c>
      <c r="D17" s="168">
        <f t="shared" si="0"/>
        <v>187.29000000000002</v>
      </c>
      <c r="E17" s="170">
        <f t="shared" si="1"/>
        <v>0.020773169171059716</v>
      </c>
      <c r="F17" s="169">
        <v>360.94</v>
      </c>
      <c r="G17" s="168"/>
      <c r="H17" s="168">
        <f t="shared" si="2"/>
        <v>360.94</v>
      </c>
      <c r="I17" s="171">
        <f t="shared" si="3"/>
        <v>-48.11048927799634</v>
      </c>
      <c r="J17" s="169">
        <v>187.29000000000002</v>
      </c>
      <c r="K17" s="168"/>
      <c r="L17" s="168">
        <f t="shared" si="4"/>
        <v>187.29000000000002</v>
      </c>
      <c r="M17" s="170">
        <f t="shared" si="5"/>
        <v>0.020773169171059716</v>
      </c>
      <c r="N17" s="169">
        <v>360.94</v>
      </c>
      <c r="O17" s="168"/>
      <c r="P17" s="168">
        <f t="shared" si="6"/>
        <v>360.94</v>
      </c>
      <c r="Q17" s="167">
        <f t="shared" si="7"/>
        <v>-48.11048927799634</v>
      </c>
    </row>
    <row r="18" spans="1:17" s="160" customFormat="1" ht="16.5" customHeight="1">
      <c r="A18" s="172" t="s">
        <v>62</v>
      </c>
      <c r="B18" s="169">
        <v>145.928</v>
      </c>
      <c r="C18" s="168">
        <v>7.8839999999999995</v>
      </c>
      <c r="D18" s="168">
        <f t="shared" si="0"/>
        <v>153.81199999999998</v>
      </c>
      <c r="E18" s="170">
        <f t="shared" si="1"/>
        <v>0.017059974886748017</v>
      </c>
      <c r="F18" s="169">
        <v>193.3610000000001</v>
      </c>
      <c r="G18" s="168">
        <v>7.13</v>
      </c>
      <c r="H18" s="168">
        <f t="shared" si="2"/>
        <v>200.4910000000001</v>
      </c>
      <c r="I18" s="171">
        <f t="shared" si="3"/>
        <v>-23.28234185075644</v>
      </c>
      <c r="J18" s="169">
        <v>145.928</v>
      </c>
      <c r="K18" s="168">
        <v>7.8839999999999995</v>
      </c>
      <c r="L18" s="168">
        <f t="shared" si="4"/>
        <v>153.81199999999998</v>
      </c>
      <c r="M18" s="170">
        <f t="shared" si="5"/>
        <v>0.017059974886748017</v>
      </c>
      <c r="N18" s="169">
        <v>193.3610000000001</v>
      </c>
      <c r="O18" s="168">
        <v>7.13</v>
      </c>
      <c r="P18" s="168">
        <f t="shared" si="6"/>
        <v>200.4910000000001</v>
      </c>
      <c r="Q18" s="167">
        <f t="shared" si="7"/>
        <v>-23.28234185075644</v>
      </c>
    </row>
    <row r="19" spans="1:17" s="160" customFormat="1" ht="16.5" customHeight="1">
      <c r="A19" s="172" t="s">
        <v>79</v>
      </c>
      <c r="B19" s="169">
        <v>123.19999999999999</v>
      </c>
      <c r="C19" s="168">
        <v>0</v>
      </c>
      <c r="D19" s="168">
        <f t="shared" si="0"/>
        <v>123.19999999999999</v>
      </c>
      <c r="E19" s="170">
        <f t="shared" si="1"/>
        <v>0.013664661444148414</v>
      </c>
      <c r="F19" s="169">
        <v>187.60000000000005</v>
      </c>
      <c r="G19" s="168"/>
      <c r="H19" s="168">
        <f t="shared" si="2"/>
        <v>187.60000000000005</v>
      </c>
      <c r="I19" s="171">
        <f t="shared" si="3"/>
        <v>-34.328358208955244</v>
      </c>
      <c r="J19" s="169">
        <v>123.19999999999999</v>
      </c>
      <c r="K19" s="168"/>
      <c r="L19" s="168">
        <f t="shared" si="4"/>
        <v>123.19999999999999</v>
      </c>
      <c r="M19" s="170">
        <f t="shared" si="5"/>
        <v>0.013664661444148414</v>
      </c>
      <c r="N19" s="169">
        <v>187.60000000000005</v>
      </c>
      <c r="O19" s="168"/>
      <c r="P19" s="168">
        <f t="shared" si="6"/>
        <v>187.60000000000005</v>
      </c>
      <c r="Q19" s="167">
        <f t="shared" si="7"/>
        <v>-34.328358208955244</v>
      </c>
    </row>
    <row r="20" spans="1:17" s="160" customFormat="1" ht="16.5" customHeight="1">
      <c r="A20" s="172" t="s">
        <v>78</v>
      </c>
      <c r="B20" s="169">
        <v>109.743</v>
      </c>
      <c r="C20" s="168">
        <v>0</v>
      </c>
      <c r="D20" s="168">
        <f t="shared" si="0"/>
        <v>109.743</v>
      </c>
      <c r="E20" s="170">
        <f t="shared" si="1"/>
        <v>0.012172085558970614</v>
      </c>
      <c r="F20" s="169">
        <v>225.312</v>
      </c>
      <c r="G20" s="168"/>
      <c r="H20" s="168">
        <f t="shared" si="2"/>
        <v>225.312</v>
      </c>
      <c r="I20" s="171">
        <f t="shared" si="3"/>
        <v>-51.292873881550925</v>
      </c>
      <c r="J20" s="169">
        <v>109.743</v>
      </c>
      <c r="K20" s="168"/>
      <c r="L20" s="168">
        <f t="shared" si="4"/>
        <v>109.743</v>
      </c>
      <c r="M20" s="170">
        <f t="shared" si="5"/>
        <v>0.012172085558970614</v>
      </c>
      <c r="N20" s="169">
        <v>225.312</v>
      </c>
      <c r="O20" s="168"/>
      <c r="P20" s="168">
        <f t="shared" si="6"/>
        <v>225.312</v>
      </c>
      <c r="Q20" s="167">
        <f t="shared" si="7"/>
        <v>-51.292873881550925</v>
      </c>
    </row>
    <row r="21" spans="1:17" s="160" customFormat="1" ht="16.5" customHeight="1">
      <c r="A21" s="172" t="s">
        <v>43</v>
      </c>
      <c r="B21" s="169">
        <v>0</v>
      </c>
      <c r="C21" s="168">
        <v>44.45</v>
      </c>
      <c r="D21" s="168">
        <f t="shared" si="0"/>
        <v>44.45</v>
      </c>
      <c r="E21" s="170">
        <f t="shared" si="1"/>
        <v>0.004930147736951275</v>
      </c>
      <c r="F21" s="169"/>
      <c r="G21" s="168">
        <v>55.85999999999998</v>
      </c>
      <c r="H21" s="168">
        <f t="shared" si="2"/>
        <v>55.85999999999998</v>
      </c>
      <c r="I21" s="171">
        <f t="shared" si="3"/>
        <v>-20.426065162907236</v>
      </c>
      <c r="J21" s="169"/>
      <c r="K21" s="168">
        <v>44.45</v>
      </c>
      <c r="L21" s="168">
        <f t="shared" si="4"/>
        <v>44.45</v>
      </c>
      <c r="M21" s="170">
        <f t="shared" si="5"/>
        <v>0.004930147736951275</v>
      </c>
      <c r="N21" s="169"/>
      <c r="O21" s="168">
        <v>55.85999999999998</v>
      </c>
      <c r="P21" s="168">
        <f t="shared" si="6"/>
        <v>55.85999999999998</v>
      </c>
      <c r="Q21" s="167">
        <f t="shared" si="7"/>
        <v>-20.426065162907236</v>
      </c>
    </row>
    <row r="22" spans="1:17" s="160" customFormat="1" ht="16.5" customHeight="1">
      <c r="A22" s="172" t="s">
        <v>59</v>
      </c>
      <c r="B22" s="169">
        <v>40.07299999999999</v>
      </c>
      <c r="C22" s="168">
        <v>0.61</v>
      </c>
      <c r="D22" s="168">
        <f t="shared" si="0"/>
        <v>40.68299999999999</v>
      </c>
      <c r="E22" s="170">
        <f t="shared" si="1"/>
        <v>0.004512332966982872</v>
      </c>
      <c r="F22" s="169">
        <v>43.90699999999998</v>
      </c>
      <c r="G22" s="168">
        <v>0.043000000000000003</v>
      </c>
      <c r="H22" s="168">
        <f t="shared" si="2"/>
        <v>43.94999999999998</v>
      </c>
      <c r="I22" s="171">
        <f t="shared" si="3"/>
        <v>-7.433447098976087</v>
      </c>
      <c r="J22" s="169">
        <v>40.07299999999999</v>
      </c>
      <c r="K22" s="168">
        <v>0.61</v>
      </c>
      <c r="L22" s="168">
        <f t="shared" si="4"/>
        <v>40.68299999999999</v>
      </c>
      <c r="M22" s="170">
        <f t="shared" si="5"/>
        <v>0.004512332966982872</v>
      </c>
      <c r="N22" s="169">
        <v>43.90699999999998</v>
      </c>
      <c r="O22" s="168">
        <v>0.043000000000000003</v>
      </c>
      <c r="P22" s="168">
        <f t="shared" si="6"/>
        <v>43.94999999999998</v>
      </c>
      <c r="Q22" s="167">
        <f t="shared" si="7"/>
        <v>-7.433447098976087</v>
      </c>
    </row>
    <row r="23" spans="1:17" s="160" customFormat="1" ht="16.5" customHeight="1">
      <c r="A23" s="172" t="s">
        <v>54</v>
      </c>
      <c r="B23" s="169">
        <v>0</v>
      </c>
      <c r="C23" s="168">
        <v>28.639</v>
      </c>
      <c r="D23" s="168">
        <f t="shared" si="0"/>
        <v>28.639</v>
      </c>
      <c r="E23" s="170">
        <f t="shared" si="1"/>
        <v>0.003176479213465637</v>
      </c>
      <c r="F23" s="169"/>
      <c r="G23" s="168">
        <v>34.914</v>
      </c>
      <c r="H23" s="168">
        <f t="shared" si="2"/>
        <v>34.914</v>
      </c>
      <c r="I23" s="171">
        <f t="shared" si="3"/>
        <v>-17.972733001088393</v>
      </c>
      <c r="J23" s="169"/>
      <c r="K23" s="168">
        <v>28.639</v>
      </c>
      <c r="L23" s="168">
        <f t="shared" si="4"/>
        <v>28.639</v>
      </c>
      <c r="M23" s="170">
        <f t="shared" si="5"/>
        <v>0.003176479213465637</v>
      </c>
      <c r="N23" s="169"/>
      <c r="O23" s="168">
        <v>34.914</v>
      </c>
      <c r="P23" s="168">
        <f t="shared" si="6"/>
        <v>34.914</v>
      </c>
      <c r="Q23" s="167">
        <f t="shared" si="7"/>
        <v>-17.972733001088393</v>
      </c>
    </row>
    <row r="24" spans="1:17" s="160" customFormat="1" ht="16.5" customHeight="1">
      <c r="A24" s="172" t="s">
        <v>42</v>
      </c>
      <c r="B24" s="169">
        <v>0</v>
      </c>
      <c r="C24" s="168">
        <v>27.873999999999995</v>
      </c>
      <c r="D24" s="168">
        <f t="shared" si="0"/>
        <v>27.873999999999995</v>
      </c>
      <c r="E24" s="170">
        <f t="shared" si="1"/>
        <v>0.0030916296517385787</v>
      </c>
      <c r="F24" s="169"/>
      <c r="G24" s="168"/>
      <c r="H24" s="168">
        <f t="shared" si="2"/>
        <v>0</v>
      </c>
      <c r="I24" s="171"/>
      <c r="J24" s="169"/>
      <c r="K24" s="168">
        <v>27.873999999999995</v>
      </c>
      <c r="L24" s="168">
        <f t="shared" si="4"/>
        <v>27.873999999999995</v>
      </c>
      <c r="M24" s="170">
        <f t="shared" si="5"/>
        <v>0.0030916296517385787</v>
      </c>
      <c r="N24" s="169"/>
      <c r="O24" s="168"/>
      <c r="P24" s="168">
        <f t="shared" si="6"/>
        <v>0</v>
      </c>
      <c r="Q24" s="167"/>
    </row>
    <row r="25" spans="1:17" s="160" customFormat="1" ht="16.5" customHeight="1">
      <c r="A25" s="172" t="s">
        <v>58</v>
      </c>
      <c r="B25" s="169">
        <v>0</v>
      </c>
      <c r="C25" s="168">
        <v>26.874999999999993</v>
      </c>
      <c r="D25" s="168">
        <f t="shared" si="0"/>
        <v>26.874999999999993</v>
      </c>
      <c r="E25" s="170">
        <f t="shared" si="1"/>
        <v>0.0029808261064244203</v>
      </c>
      <c r="F25" s="169"/>
      <c r="G25" s="168"/>
      <c r="H25" s="168">
        <f t="shared" si="2"/>
        <v>0</v>
      </c>
      <c r="I25" s="171"/>
      <c r="J25" s="169"/>
      <c r="K25" s="168">
        <v>26.874999999999993</v>
      </c>
      <c r="L25" s="168">
        <f t="shared" si="4"/>
        <v>26.874999999999993</v>
      </c>
      <c r="M25" s="170">
        <f t="shared" si="5"/>
        <v>0.0029808261064244203</v>
      </c>
      <c r="N25" s="169"/>
      <c r="O25" s="168"/>
      <c r="P25" s="168">
        <f t="shared" si="6"/>
        <v>0</v>
      </c>
      <c r="Q25" s="167"/>
    </row>
    <row r="26" spans="1:17" s="160" customFormat="1" ht="16.5" customHeight="1">
      <c r="A26" s="172" t="s">
        <v>49</v>
      </c>
      <c r="B26" s="169">
        <v>0</v>
      </c>
      <c r="C26" s="168">
        <v>22.947999999999997</v>
      </c>
      <c r="D26" s="168">
        <f t="shared" si="0"/>
        <v>22.947999999999997</v>
      </c>
      <c r="E26" s="170">
        <f t="shared" si="1"/>
        <v>0.00254526502289219</v>
      </c>
      <c r="F26" s="169"/>
      <c r="G26" s="168">
        <v>47.98500000000001</v>
      </c>
      <c r="H26" s="168">
        <f t="shared" si="2"/>
        <v>47.98500000000001</v>
      </c>
      <c r="I26" s="171">
        <f>(D26/H26-1)*100</f>
        <v>-52.176721892258016</v>
      </c>
      <c r="J26" s="169"/>
      <c r="K26" s="168">
        <v>22.947999999999997</v>
      </c>
      <c r="L26" s="168">
        <f t="shared" si="4"/>
        <v>22.947999999999997</v>
      </c>
      <c r="M26" s="170">
        <f t="shared" si="5"/>
        <v>0.00254526502289219</v>
      </c>
      <c r="N26" s="169"/>
      <c r="O26" s="168">
        <v>47.98500000000001</v>
      </c>
      <c r="P26" s="168">
        <f t="shared" si="6"/>
        <v>47.98500000000001</v>
      </c>
      <c r="Q26" s="167">
        <f>(L26/P26-1)*100</f>
        <v>-52.176721892258016</v>
      </c>
    </row>
    <row r="27" spans="1:17" s="160" customFormat="1" ht="16.5" customHeight="1">
      <c r="A27" s="172" t="s">
        <v>52</v>
      </c>
      <c r="B27" s="169">
        <v>0</v>
      </c>
      <c r="C27" s="168">
        <v>21.257</v>
      </c>
      <c r="D27" s="168">
        <f t="shared" si="0"/>
        <v>21.257</v>
      </c>
      <c r="E27" s="170">
        <f t="shared" si="1"/>
        <v>0.002357708671414472</v>
      </c>
      <c r="F27" s="169"/>
      <c r="G27" s="168"/>
      <c r="H27" s="168">
        <f t="shared" si="2"/>
        <v>0</v>
      </c>
      <c r="I27" s="171"/>
      <c r="J27" s="169"/>
      <c r="K27" s="168">
        <v>21.257</v>
      </c>
      <c r="L27" s="168">
        <f t="shared" si="4"/>
        <v>21.257</v>
      </c>
      <c r="M27" s="170">
        <f t="shared" si="5"/>
        <v>0.002357708671414472</v>
      </c>
      <c r="N27" s="169"/>
      <c r="O27" s="168"/>
      <c r="P27" s="168">
        <f t="shared" si="6"/>
        <v>0</v>
      </c>
      <c r="Q27" s="167"/>
    </row>
    <row r="28" spans="1:17" s="160" customFormat="1" ht="16.5" customHeight="1">
      <c r="A28" s="172" t="s">
        <v>55</v>
      </c>
      <c r="B28" s="169">
        <v>0</v>
      </c>
      <c r="C28" s="168">
        <v>14.501000000000001</v>
      </c>
      <c r="D28" s="168">
        <f t="shared" si="0"/>
        <v>14.501000000000001</v>
      </c>
      <c r="E28" s="170">
        <f t="shared" si="1"/>
        <v>0.0016083705811817874</v>
      </c>
      <c r="F28" s="169"/>
      <c r="G28" s="168">
        <v>4.333</v>
      </c>
      <c r="H28" s="168">
        <f t="shared" si="2"/>
        <v>4.333</v>
      </c>
      <c r="I28" s="171">
        <f>(D28/H28-1)*100</f>
        <v>234.6642049388415</v>
      </c>
      <c r="J28" s="169"/>
      <c r="K28" s="168">
        <v>14.501000000000001</v>
      </c>
      <c r="L28" s="168">
        <f t="shared" si="4"/>
        <v>14.501000000000001</v>
      </c>
      <c r="M28" s="170">
        <f t="shared" si="5"/>
        <v>0.0016083705811817874</v>
      </c>
      <c r="N28" s="169"/>
      <c r="O28" s="168">
        <v>4.333</v>
      </c>
      <c r="P28" s="168">
        <f t="shared" si="6"/>
        <v>4.333</v>
      </c>
      <c r="Q28" s="167">
        <f>(L28/P28-1)*100</f>
        <v>234.6642049388415</v>
      </c>
    </row>
    <row r="29" spans="1:17" s="160" customFormat="1" ht="16.5" customHeight="1">
      <c r="A29" s="172" t="s">
        <v>51</v>
      </c>
      <c r="B29" s="169">
        <v>0</v>
      </c>
      <c r="C29" s="168">
        <v>13.95199999999999</v>
      </c>
      <c r="D29" s="168">
        <f t="shared" si="0"/>
        <v>13.95199999999999</v>
      </c>
      <c r="E29" s="170">
        <f t="shared" si="1"/>
        <v>0.0015474785427658972</v>
      </c>
      <c r="F29" s="169"/>
      <c r="G29" s="168">
        <v>14.887000000000002</v>
      </c>
      <c r="H29" s="168">
        <f t="shared" si="2"/>
        <v>14.887000000000002</v>
      </c>
      <c r="I29" s="171">
        <f>(D29/H29-1)*100</f>
        <v>-6.2806475448378585</v>
      </c>
      <c r="J29" s="169"/>
      <c r="K29" s="168">
        <v>13.95199999999999</v>
      </c>
      <c r="L29" s="168">
        <f t="shared" si="4"/>
        <v>13.95199999999999</v>
      </c>
      <c r="M29" s="170">
        <f t="shared" si="5"/>
        <v>0.0015474785427658972</v>
      </c>
      <c r="N29" s="169"/>
      <c r="O29" s="168">
        <v>14.887000000000002</v>
      </c>
      <c r="P29" s="168">
        <f t="shared" si="6"/>
        <v>14.887000000000002</v>
      </c>
      <c r="Q29" s="167">
        <f>(L29/P29-1)*100</f>
        <v>-6.2806475448378585</v>
      </c>
    </row>
    <row r="30" spans="1:17" s="160" customFormat="1" ht="16.5" customHeight="1" thickBot="1">
      <c r="A30" s="166" t="s">
        <v>38</v>
      </c>
      <c r="B30" s="163">
        <v>0.843</v>
      </c>
      <c r="C30" s="162">
        <v>110.59300000000002</v>
      </c>
      <c r="D30" s="162">
        <f t="shared" si="0"/>
        <v>111.43600000000002</v>
      </c>
      <c r="E30" s="164">
        <f t="shared" si="1"/>
        <v>0.012359863739367883</v>
      </c>
      <c r="F30" s="163">
        <v>1325.7069999999999</v>
      </c>
      <c r="G30" s="162">
        <v>231.965</v>
      </c>
      <c r="H30" s="162">
        <f t="shared" si="2"/>
        <v>1557.6719999999998</v>
      </c>
      <c r="I30" s="165">
        <f>(D30/H30-1)*100</f>
        <v>-92.84599068353286</v>
      </c>
      <c r="J30" s="163">
        <v>0.843</v>
      </c>
      <c r="K30" s="162">
        <v>110.59300000000002</v>
      </c>
      <c r="L30" s="162">
        <f t="shared" si="4"/>
        <v>111.43600000000002</v>
      </c>
      <c r="M30" s="164">
        <f t="shared" si="5"/>
        <v>0.012359863739367883</v>
      </c>
      <c r="N30" s="163">
        <v>1325.7069999999999</v>
      </c>
      <c r="O30" s="162">
        <v>231.965</v>
      </c>
      <c r="P30" s="162">
        <f t="shared" si="6"/>
        <v>1557.6719999999998</v>
      </c>
      <c r="Q30" s="161">
        <f>(L30/P30-1)*100</f>
        <v>-92.84599068353286</v>
      </c>
    </row>
    <row r="31" s="159" customFormat="1" ht="14.25">
      <c r="A31" s="186" t="s">
        <v>1</v>
      </c>
    </row>
    <row r="32" ht="14.25">
      <c r="A32" s="186" t="s">
        <v>77</v>
      </c>
    </row>
    <row r="33" ht="14.25">
      <c r="A33" s="157" t="s">
        <v>32</v>
      </c>
    </row>
  </sheetData>
  <sheetProtection/>
  <mergeCells count="14"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</mergeCells>
  <conditionalFormatting sqref="Q31:Q65536 I31:I65536 Q3 I3 I5 Q5">
    <cfRule type="cellIs" priority="1" dxfId="50" operator="lessThan" stopIfTrue="1">
      <formula>0</formula>
    </cfRule>
  </conditionalFormatting>
  <conditionalFormatting sqref="Q8:Q30 I8:I30">
    <cfRule type="cellIs" priority="2" dxfId="50" operator="lessThan" stopIfTrue="1">
      <formula>0</formula>
    </cfRule>
    <cfRule type="cellIs" priority="3" dxfId="52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12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0"/>
  <sheetViews>
    <sheetView showGridLines="0" zoomScale="80" zoomScaleNormal="80" zoomScalePageLayoutView="0" workbookViewId="0" topLeftCell="A1">
      <selection activeCell="A5" sqref="A5:A8"/>
    </sheetView>
  </sheetViews>
  <sheetFormatPr defaultColWidth="8.00390625" defaultRowHeight="15"/>
  <cols>
    <col min="1" max="1" width="24.8515625" style="188" customWidth="1"/>
    <col min="2" max="3" width="12.421875" style="188" bestFit="1" customWidth="1"/>
    <col min="4" max="4" width="8.57421875" style="188" bestFit="1" customWidth="1"/>
    <col min="5" max="5" width="10.57421875" style="188" bestFit="1" customWidth="1"/>
    <col min="6" max="6" width="11.7109375" style="188" customWidth="1"/>
    <col min="7" max="7" width="9.57421875" style="188" customWidth="1"/>
    <col min="8" max="9" width="10.421875" style="188" bestFit="1" customWidth="1"/>
    <col min="10" max="10" width="9.00390625" style="188" bestFit="1" customWidth="1"/>
    <col min="11" max="11" width="10.57421875" style="188" bestFit="1" customWidth="1"/>
    <col min="12" max="12" width="10.8515625" style="188" customWidth="1"/>
    <col min="13" max="13" width="9.421875" style="188" customWidth="1"/>
    <col min="14" max="14" width="11.140625" style="188" customWidth="1"/>
    <col min="15" max="15" width="12.421875" style="188" bestFit="1" customWidth="1"/>
    <col min="16" max="16" width="9.421875" style="188" customWidth="1"/>
    <col min="17" max="17" width="10.57421875" style="188" bestFit="1" customWidth="1"/>
    <col min="18" max="18" width="11.8515625" style="188" customWidth="1"/>
    <col min="19" max="19" width="10.140625" style="188" customWidth="1"/>
    <col min="20" max="20" width="9.421875" style="188" customWidth="1"/>
    <col min="21" max="23" width="10.28125" style="188" customWidth="1"/>
    <col min="24" max="24" width="10.7109375" style="188" customWidth="1"/>
    <col min="25" max="25" width="9.8515625" style="188" bestFit="1" customWidth="1"/>
    <col min="26" max="16384" width="8.00390625" style="188" customWidth="1"/>
  </cols>
  <sheetData>
    <row r="1" spans="24:25" ht="18.75" thickBot="1">
      <c r="X1" s="514" t="s">
        <v>31</v>
      </c>
      <c r="Y1" s="515"/>
    </row>
    <row r="2" ht="5.25" customHeight="1" thickBot="1"/>
    <row r="3" spans="1:25" ht="24.75" customHeight="1" thickTop="1">
      <c r="A3" s="516" t="s">
        <v>115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  <c r="W3" s="517"/>
      <c r="X3" s="517"/>
      <c r="Y3" s="518"/>
    </row>
    <row r="4" spans="1:25" ht="21" customHeight="1" thickBot="1">
      <c r="A4" s="530" t="s">
        <v>114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2"/>
    </row>
    <row r="5" spans="1:25" s="233" customFormat="1" ht="19.5" customHeight="1" thickBot="1" thickTop="1">
      <c r="A5" s="519" t="s">
        <v>113</v>
      </c>
      <c r="B5" s="537" t="s">
        <v>73</v>
      </c>
      <c r="C5" s="538"/>
      <c r="D5" s="538"/>
      <c r="E5" s="538"/>
      <c r="F5" s="538"/>
      <c r="G5" s="538"/>
      <c r="H5" s="538"/>
      <c r="I5" s="538"/>
      <c r="J5" s="539"/>
      <c r="K5" s="539"/>
      <c r="L5" s="539"/>
      <c r="M5" s="540"/>
      <c r="N5" s="541" t="s">
        <v>72</v>
      </c>
      <c r="O5" s="538"/>
      <c r="P5" s="538"/>
      <c r="Q5" s="538"/>
      <c r="R5" s="538"/>
      <c r="S5" s="538"/>
      <c r="T5" s="538"/>
      <c r="U5" s="538"/>
      <c r="V5" s="538"/>
      <c r="W5" s="538"/>
      <c r="X5" s="538"/>
      <c r="Y5" s="540"/>
    </row>
    <row r="6" spans="1:25" s="232" customFormat="1" ht="26.25" customHeight="1" thickBot="1">
      <c r="A6" s="520"/>
      <c r="B6" s="526" t="s">
        <v>71</v>
      </c>
      <c r="C6" s="527"/>
      <c r="D6" s="527"/>
      <c r="E6" s="527"/>
      <c r="F6" s="528"/>
      <c r="G6" s="523" t="s">
        <v>68</v>
      </c>
      <c r="H6" s="526" t="s">
        <v>70</v>
      </c>
      <c r="I6" s="527"/>
      <c r="J6" s="527"/>
      <c r="K6" s="527"/>
      <c r="L6" s="528"/>
      <c r="M6" s="523" t="s">
        <v>66</v>
      </c>
      <c r="N6" s="533" t="s">
        <v>112</v>
      </c>
      <c r="O6" s="527"/>
      <c r="P6" s="527"/>
      <c r="Q6" s="527"/>
      <c r="R6" s="527"/>
      <c r="S6" s="523" t="s">
        <v>68</v>
      </c>
      <c r="T6" s="534" t="s">
        <v>111</v>
      </c>
      <c r="U6" s="535"/>
      <c r="V6" s="535"/>
      <c r="W6" s="535"/>
      <c r="X6" s="536"/>
      <c r="Y6" s="523" t="s">
        <v>66</v>
      </c>
    </row>
    <row r="7" spans="1:25" s="227" customFormat="1" ht="26.25" customHeight="1">
      <c r="A7" s="521"/>
      <c r="B7" s="506" t="s">
        <v>25</v>
      </c>
      <c r="C7" s="507"/>
      <c r="D7" s="508" t="s">
        <v>24</v>
      </c>
      <c r="E7" s="509"/>
      <c r="F7" s="510" t="s">
        <v>20</v>
      </c>
      <c r="G7" s="524"/>
      <c r="H7" s="506" t="s">
        <v>25</v>
      </c>
      <c r="I7" s="507"/>
      <c r="J7" s="508" t="s">
        <v>24</v>
      </c>
      <c r="K7" s="509"/>
      <c r="L7" s="510" t="s">
        <v>20</v>
      </c>
      <c r="M7" s="524"/>
      <c r="N7" s="507" t="s">
        <v>25</v>
      </c>
      <c r="O7" s="507"/>
      <c r="P7" s="512" t="s">
        <v>24</v>
      </c>
      <c r="Q7" s="507"/>
      <c r="R7" s="510" t="s">
        <v>20</v>
      </c>
      <c r="S7" s="524"/>
      <c r="T7" s="513" t="s">
        <v>25</v>
      </c>
      <c r="U7" s="509"/>
      <c r="V7" s="508" t="s">
        <v>24</v>
      </c>
      <c r="W7" s="529"/>
      <c r="X7" s="510" t="s">
        <v>20</v>
      </c>
      <c r="Y7" s="524"/>
    </row>
    <row r="8" spans="1:25" s="227" customFormat="1" ht="30" thickBot="1">
      <c r="A8" s="522"/>
      <c r="B8" s="230" t="s">
        <v>22</v>
      </c>
      <c r="C8" s="228" t="s">
        <v>21</v>
      </c>
      <c r="D8" s="229" t="s">
        <v>22</v>
      </c>
      <c r="E8" s="228" t="s">
        <v>21</v>
      </c>
      <c r="F8" s="511"/>
      <c r="G8" s="525"/>
      <c r="H8" s="230" t="s">
        <v>22</v>
      </c>
      <c r="I8" s="228" t="s">
        <v>21</v>
      </c>
      <c r="J8" s="229" t="s">
        <v>22</v>
      </c>
      <c r="K8" s="228" t="s">
        <v>21</v>
      </c>
      <c r="L8" s="511"/>
      <c r="M8" s="525"/>
      <c r="N8" s="231" t="s">
        <v>22</v>
      </c>
      <c r="O8" s="228" t="s">
        <v>21</v>
      </c>
      <c r="P8" s="229" t="s">
        <v>22</v>
      </c>
      <c r="Q8" s="228" t="s">
        <v>21</v>
      </c>
      <c r="R8" s="511"/>
      <c r="S8" s="525"/>
      <c r="T8" s="230" t="s">
        <v>22</v>
      </c>
      <c r="U8" s="228" t="s">
        <v>21</v>
      </c>
      <c r="V8" s="229" t="s">
        <v>22</v>
      </c>
      <c r="W8" s="228" t="s">
        <v>21</v>
      </c>
      <c r="X8" s="511"/>
      <c r="Y8" s="525"/>
    </row>
    <row r="9" spans="1:25" s="216" customFormat="1" ht="18" customHeight="1" thickBot="1" thickTop="1">
      <c r="A9" s="226" t="s">
        <v>27</v>
      </c>
      <c r="B9" s="225">
        <f>SUM(B10:B38)</f>
        <v>1108511.3499400008</v>
      </c>
      <c r="C9" s="219">
        <f>SUM(C10:C38)</f>
        <v>1001340.93119</v>
      </c>
      <c r="D9" s="220">
        <f>SUM(D10:D38)</f>
        <v>7003.44282</v>
      </c>
      <c r="E9" s="219">
        <f>SUM(E10:E38)</f>
        <v>7669.37616</v>
      </c>
      <c r="F9" s="218">
        <f aca="true" t="shared" si="0" ref="F9:F38">SUM(B9:E9)</f>
        <v>2124525.100110001</v>
      </c>
      <c r="G9" s="222">
        <f aca="true" t="shared" si="1" ref="G9:G38">F9/$F$9</f>
        <v>1</v>
      </c>
      <c r="H9" s="221">
        <f>SUM(H10:H38)</f>
        <v>907179.88484</v>
      </c>
      <c r="I9" s="219">
        <f>SUM(I10:I38)</f>
        <v>833981.4410900001</v>
      </c>
      <c r="J9" s="220">
        <f>SUM(J10:J38)</f>
        <v>10831.14414</v>
      </c>
      <c r="K9" s="219">
        <f>SUM(K10:K38)</f>
        <v>10734.37062</v>
      </c>
      <c r="L9" s="218">
        <f aca="true" t="shared" si="2" ref="L9:L38">SUM(H9:K9)</f>
        <v>1762726.84069</v>
      </c>
      <c r="M9" s="224">
        <f aca="true" t="shared" si="3" ref="M9:M38">IF(ISERROR(F9/L9-1),"         /0",(F9/L9-1))</f>
        <v>0.20524919180238888</v>
      </c>
      <c r="N9" s="223">
        <f>SUM(N10:N38)</f>
        <v>1108511.3499400008</v>
      </c>
      <c r="O9" s="219">
        <f>SUM(O10:O38)</f>
        <v>1001340.93119</v>
      </c>
      <c r="P9" s="220">
        <f>SUM(P10:P38)</f>
        <v>7003.44282</v>
      </c>
      <c r="Q9" s="219">
        <f>SUM(Q10:Q38)</f>
        <v>7669.37616</v>
      </c>
      <c r="R9" s="218">
        <f aca="true" t="shared" si="4" ref="R9:R38">SUM(N9:Q9)</f>
        <v>2124525.100110001</v>
      </c>
      <c r="S9" s="222">
        <f aca="true" t="shared" si="5" ref="S9:S38">R9/$R$9</f>
        <v>1</v>
      </c>
      <c r="T9" s="221">
        <f>SUM(T10:T38)</f>
        <v>907179.88484</v>
      </c>
      <c r="U9" s="219">
        <f>SUM(U10:U38)</f>
        <v>833981.4410900001</v>
      </c>
      <c r="V9" s="220">
        <f>SUM(V10:V38)</f>
        <v>10831.14414</v>
      </c>
      <c r="W9" s="219">
        <f>SUM(W10:W38)</f>
        <v>10734.37062</v>
      </c>
      <c r="X9" s="218">
        <f aca="true" t="shared" si="6" ref="X9:X38">SUM(T9:W9)</f>
        <v>1762726.84069</v>
      </c>
      <c r="Y9" s="217">
        <f>IF(ISERROR(R9/X9-1),"         /0",(R9/X9-1))</f>
        <v>0.20524919180238888</v>
      </c>
    </row>
    <row r="10" spans="1:25" ht="18.75" customHeight="1" thickTop="1">
      <c r="A10" s="206" t="s">
        <v>65</v>
      </c>
      <c r="B10" s="204">
        <v>445819.0574900001</v>
      </c>
      <c r="C10" s="200">
        <v>423035.2932000001</v>
      </c>
      <c r="D10" s="201">
        <v>5322.68124</v>
      </c>
      <c r="E10" s="200">
        <v>5481.56641</v>
      </c>
      <c r="F10" s="199">
        <f t="shared" si="0"/>
        <v>879658.5983400001</v>
      </c>
      <c r="G10" s="203">
        <f t="shared" si="1"/>
        <v>0.41404952019369146</v>
      </c>
      <c r="H10" s="202">
        <v>422211.05418999994</v>
      </c>
      <c r="I10" s="200">
        <v>392910.20304</v>
      </c>
      <c r="J10" s="201">
        <v>8269.467219999999</v>
      </c>
      <c r="K10" s="200">
        <v>7745.7815900000005</v>
      </c>
      <c r="L10" s="199">
        <f t="shared" si="2"/>
        <v>831136.5060399999</v>
      </c>
      <c r="M10" s="205">
        <f t="shared" si="3"/>
        <v>0.05838041278103234</v>
      </c>
      <c r="N10" s="204">
        <v>445819.0574900001</v>
      </c>
      <c r="O10" s="200">
        <v>423035.2932000001</v>
      </c>
      <c r="P10" s="201">
        <v>5322.68124</v>
      </c>
      <c r="Q10" s="200">
        <v>5481.56641</v>
      </c>
      <c r="R10" s="199">
        <f t="shared" si="4"/>
        <v>879658.5983400001</v>
      </c>
      <c r="S10" s="203">
        <f t="shared" si="5"/>
        <v>0.41404952019369146</v>
      </c>
      <c r="T10" s="202">
        <v>422211.05418999994</v>
      </c>
      <c r="U10" s="200">
        <v>392910.20304</v>
      </c>
      <c r="V10" s="201">
        <v>8269.467219999999</v>
      </c>
      <c r="W10" s="200">
        <v>7745.7815900000005</v>
      </c>
      <c r="X10" s="199">
        <f t="shared" si="6"/>
        <v>831136.5060399999</v>
      </c>
      <c r="Y10" s="198">
        <f aca="true" t="shared" si="7" ref="Y10:Y38">IF(ISERROR(R10/X10-1),"         /0",IF(R10/X10&gt;5,"  *  ",(R10/X10-1)))</f>
        <v>0.05838041278103234</v>
      </c>
    </row>
    <row r="11" spans="1:25" ht="18.75" customHeight="1">
      <c r="A11" s="215" t="s">
        <v>110</v>
      </c>
      <c r="B11" s="213">
        <v>148201.37047</v>
      </c>
      <c r="C11" s="209">
        <v>118712.11734</v>
      </c>
      <c r="D11" s="210">
        <v>0</v>
      </c>
      <c r="E11" s="209">
        <v>0</v>
      </c>
      <c r="F11" s="208">
        <f t="shared" si="0"/>
        <v>266913.48780999996</v>
      </c>
      <c r="G11" s="212">
        <f t="shared" si="1"/>
        <v>0.12563442427494975</v>
      </c>
      <c r="H11" s="211">
        <v>95311.90095</v>
      </c>
      <c r="I11" s="209">
        <v>81671.81601</v>
      </c>
      <c r="J11" s="210"/>
      <c r="K11" s="209"/>
      <c r="L11" s="208">
        <f t="shared" si="2"/>
        <v>176983.71696</v>
      </c>
      <c r="M11" s="214">
        <f t="shared" si="3"/>
        <v>0.5081245461147421</v>
      </c>
      <c r="N11" s="213">
        <v>148201.37047</v>
      </c>
      <c r="O11" s="209">
        <v>118712.11734</v>
      </c>
      <c r="P11" s="210">
        <v>0</v>
      </c>
      <c r="Q11" s="209">
        <v>0</v>
      </c>
      <c r="R11" s="208">
        <f t="shared" si="4"/>
        <v>266913.48780999996</v>
      </c>
      <c r="S11" s="212">
        <f t="shared" si="5"/>
        <v>0.12563442427494975</v>
      </c>
      <c r="T11" s="211">
        <v>95311.90095</v>
      </c>
      <c r="U11" s="209">
        <v>81671.81601</v>
      </c>
      <c r="V11" s="210"/>
      <c r="W11" s="209"/>
      <c r="X11" s="208">
        <f t="shared" si="6"/>
        <v>176983.71696</v>
      </c>
      <c r="Y11" s="207">
        <f t="shared" si="7"/>
        <v>0.5081245461147421</v>
      </c>
    </row>
    <row r="12" spans="1:25" ht="18.75" customHeight="1">
      <c r="A12" s="206" t="s">
        <v>109</v>
      </c>
      <c r="B12" s="204">
        <v>68834.19708</v>
      </c>
      <c r="C12" s="200">
        <v>60672.99612</v>
      </c>
      <c r="D12" s="201">
        <v>0</v>
      </c>
      <c r="E12" s="200">
        <v>0</v>
      </c>
      <c r="F12" s="199">
        <f t="shared" si="0"/>
        <v>129507.19320000001</v>
      </c>
      <c r="G12" s="203">
        <f t="shared" si="1"/>
        <v>0.06095818458124809</v>
      </c>
      <c r="H12" s="202">
        <v>69534.46962</v>
      </c>
      <c r="I12" s="200">
        <v>62272.38402</v>
      </c>
      <c r="J12" s="201"/>
      <c r="K12" s="200"/>
      <c r="L12" s="199">
        <f t="shared" si="2"/>
        <v>131806.85364</v>
      </c>
      <c r="M12" s="205">
        <f t="shared" si="3"/>
        <v>-0.017447199265380964</v>
      </c>
      <c r="N12" s="204">
        <v>68834.19708</v>
      </c>
      <c r="O12" s="200">
        <v>60672.99612</v>
      </c>
      <c r="P12" s="201">
        <v>0</v>
      </c>
      <c r="Q12" s="200">
        <v>0</v>
      </c>
      <c r="R12" s="199">
        <f t="shared" si="4"/>
        <v>129507.19320000001</v>
      </c>
      <c r="S12" s="203">
        <f t="shared" si="5"/>
        <v>0.06095818458124809</v>
      </c>
      <c r="T12" s="202">
        <v>69534.46962</v>
      </c>
      <c r="U12" s="200">
        <v>62272.38402</v>
      </c>
      <c r="V12" s="201"/>
      <c r="W12" s="200"/>
      <c r="X12" s="199">
        <f t="shared" si="6"/>
        <v>131806.85364</v>
      </c>
      <c r="Y12" s="198">
        <f t="shared" si="7"/>
        <v>-0.017447199265380964</v>
      </c>
    </row>
    <row r="13" spans="1:25" ht="18.75" customHeight="1">
      <c r="A13" s="206" t="s">
        <v>108</v>
      </c>
      <c r="B13" s="204">
        <v>57256.556899999996</v>
      </c>
      <c r="C13" s="200">
        <v>43480.8165</v>
      </c>
      <c r="D13" s="201">
        <v>0</v>
      </c>
      <c r="E13" s="200">
        <v>0</v>
      </c>
      <c r="F13" s="199">
        <f t="shared" si="0"/>
        <v>100737.3734</v>
      </c>
      <c r="G13" s="203">
        <f t="shared" si="1"/>
        <v>0.04741641950701554</v>
      </c>
      <c r="H13" s="202"/>
      <c r="I13" s="200"/>
      <c r="J13" s="201"/>
      <c r="K13" s="200"/>
      <c r="L13" s="199">
        <f t="shared" si="2"/>
        <v>0</v>
      </c>
      <c r="M13" s="205" t="str">
        <f t="shared" si="3"/>
        <v>         /0</v>
      </c>
      <c r="N13" s="204">
        <v>57256.556899999996</v>
      </c>
      <c r="O13" s="200">
        <v>43480.8165</v>
      </c>
      <c r="P13" s="201">
        <v>0</v>
      </c>
      <c r="Q13" s="200">
        <v>0</v>
      </c>
      <c r="R13" s="199">
        <f t="shared" si="4"/>
        <v>100737.3734</v>
      </c>
      <c r="S13" s="203">
        <f t="shared" si="5"/>
        <v>0.04741641950701554</v>
      </c>
      <c r="T13" s="202"/>
      <c r="U13" s="200"/>
      <c r="V13" s="201"/>
      <c r="W13" s="200"/>
      <c r="X13" s="199">
        <f t="shared" si="6"/>
        <v>0</v>
      </c>
      <c r="Y13" s="198" t="str">
        <f t="shared" si="7"/>
        <v>         /0</v>
      </c>
    </row>
    <row r="14" spans="1:25" ht="18.75" customHeight="1">
      <c r="A14" s="206" t="s">
        <v>107</v>
      </c>
      <c r="B14" s="204">
        <v>53412.70383</v>
      </c>
      <c r="C14" s="200">
        <v>48808.601</v>
      </c>
      <c r="D14" s="201">
        <v>0</v>
      </c>
      <c r="E14" s="200">
        <v>0</v>
      </c>
      <c r="F14" s="199">
        <f t="shared" si="0"/>
        <v>102221.30483000001</v>
      </c>
      <c r="G14" s="203">
        <f t="shared" si="1"/>
        <v>0.04811489627715263</v>
      </c>
      <c r="H14" s="202">
        <v>53949.73373000001</v>
      </c>
      <c r="I14" s="200">
        <v>48822.84897</v>
      </c>
      <c r="J14" s="201"/>
      <c r="K14" s="200"/>
      <c r="L14" s="199">
        <f t="shared" si="2"/>
        <v>102772.5827</v>
      </c>
      <c r="M14" s="205">
        <f t="shared" si="3"/>
        <v>-0.005364055816415636</v>
      </c>
      <c r="N14" s="204">
        <v>53412.70383</v>
      </c>
      <c r="O14" s="200">
        <v>48808.601</v>
      </c>
      <c r="P14" s="201">
        <v>0</v>
      </c>
      <c r="Q14" s="200">
        <v>0</v>
      </c>
      <c r="R14" s="199">
        <f t="shared" si="4"/>
        <v>102221.30483000001</v>
      </c>
      <c r="S14" s="203">
        <f t="shared" si="5"/>
        <v>0.04811489627715263</v>
      </c>
      <c r="T14" s="202">
        <v>53949.73373000001</v>
      </c>
      <c r="U14" s="200">
        <v>48822.84897</v>
      </c>
      <c r="V14" s="201"/>
      <c r="W14" s="200"/>
      <c r="X14" s="199">
        <f t="shared" si="6"/>
        <v>102772.5827</v>
      </c>
      <c r="Y14" s="198">
        <f t="shared" si="7"/>
        <v>-0.005364055816415636</v>
      </c>
    </row>
    <row r="15" spans="1:25" ht="18.75" customHeight="1">
      <c r="A15" s="206" t="s">
        <v>63</v>
      </c>
      <c r="B15" s="204">
        <v>35954.800590000006</v>
      </c>
      <c r="C15" s="200">
        <v>29834.514049999998</v>
      </c>
      <c r="D15" s="201">
        <v>1295.41269</v>
      </c>
      <c r="E15" s="200">
        <v>1657.34065</v>
      </c>
      <c r="F15" s="199">
        <f t="shared" si="0"/>
        <v>68742.06797999999</v>
      </c>
      <c r="G15" s="203">
        <f t="shared" si="1"/>
        <v>0.03235643955274558</v>
      </c>
      <c r="H15" s="202">
        <v>16950.62382</v>
      </c>
      <c r="I15" s="200">
        <v>12756.96145</v>
      </c>
      <c r="J15" s="201">
        <v>1033.1051</v>
      </c>
      <c r="K15" s="200">
        <v>1512.6626199999998</v>
      </c>
      <c r="L15" s="199">
        <f t="shared" si="2"/>
        <v>32253.352990000003</v>
      </c>
      <c r="M15" s="205">
        <f t="shared" si="3"/>
        <v>1.131315401574315</v>
      </c>
      <c r="N15" s="204">
        <v>35954.800590000006</v>
      </c>
      <c r="O15" s="200">
        <v>29834.514049999998</v>
      </c>
      <c r="P15" s="201">
        <v>1295.41269</v>
      </c>
      <c r="Q15" s="200">
        <v>1657.34065</v>
      </c>
      <c r="R15" s="199">
        <f t="shared" si="4"/>
        <v>68742.06797999999</v>
      </c>
      <c r="S15" s="203">
        <f t="shared" si="5"/>
        <v>0.03235643955274558</v>
      </c>
      <c r="T15" s="202">
        <v>16950.62382</v>
      </c>
      <c r="U15" s="200">
        <v>12756.96145</v>
      </c>
      <c r="V15" s="201">
        <v>1033.1051</v>
      </c>
      <c r="W15" s="200">
        <v>1512.6626199999998</v>
      </c>
      <c r="X15" s="199">
        <f t="shared" si="6"/>
        <v>32253.352990000003</v>
      </c>
      <c r="Y15" s="198">
        <f t="shared" si="7"/>
        <v>1.131315401574315</v>
      </c>
    </row>
    <row r="16" spans="1:25" ht="18.75" customHeight="1">
      <c r="A16" s="206" t="s">
        <v>106</v>
      </c>
      <c r="B16" s="204">
        <v>40166.79212</v>
      </c>
      <c r="C16" s="200">
        <v>35860.18487</v>
      </c>
      <c r="D16" s="201">
        <v>0</v>
      </c>
      <c r="E16" s="200">
        <v>0</v>
      </c>
      <c r="F16" s="199">
        <f t="shared" si="0"/>
        <v>76026.97699</v>
      </c>
      <c r="G16" s="203">
        <f t="shared" si="1"/>
        <v>0.03578539833964003</v>
      </c>
      <c r="H16" s="202">
        <v>38433.807440000004</v>
      </c>
      <c r="I16" s="200">
        <v>33774.30303</v>
      </c>
      <c r="J16" s="201"/>
      <c r="K16" s="200"/>
      <c r="L16" s="199">
        <f t="shared" si="2"/>
        <v>72208.11047000001</v>
      </c>
      <c r="M16" s="205">
        <f t="shared" si="3"/>
        <v>0.05288694711914088</v>
      </c>
      <c r="N16" s="204">
        <v>40166.79212</v>
      </c>
      <c r="O16" s="200">
        <v>35860.18487</v>
      </c>
      <c r="P16" s="201">
        <v>0</v>
      </c>
      <c r="Q16" s="200">
        <v>0</v>
      </c>
      <c r="R16" s="199">
        <f t="shared" si="4"/>
        <v>76026.97699</v>
      </c>
      <c r="S16" s="203">
        <f t="shared" si="5"/>
        <v>0.03578539833964003</v>
      </c>
      <c r="T16" s="202">
        <v>38433.807440000004</v>
      </c>
      <c r="U16" s="200">
        <v>33774.30303</v>
      </c>
      <c r="V16" s="201"/>
      <c r="W16" s="200"/>
      <c r="X16" s="199">
        <f t="shared" si="6"/>
        <v>72208.11047000001</v>
      </c>
      <c r="Y16" s="198">
        <f t="shared" si="7"/>
        <v>0.05288694711914088</v>
      </c>
    </row>
    <row r="17" spans="1:25" ht="18.75" customHeight="1">
      <c r="A17" s="206" t="s">
        <v>105</v>
      </c>
      <c r="B17" s="204">
        <v>32881.320040000006</v>
      </c>
      <c r="C17" s="200">
        <v>27014.203540000002</v>
      </c>
      <c r="D17" s="201">
        <v>0</v>
      </c>
      <c r="E17" s="200">
        <v>0</v>
      </c>
      <c r="F17" s="199">
        <f t="shared" si="0"/>
        <v>59895.52358000001</v>
      </c>
      <c r="G17" s="203">
        <f t="shared" si="1"/>
        <v>0.028192429252494506</v>
      </c>
      <c r="H17" s="202">
        <v>27190.216460000003</v>
      </c>
      <c r="I17" s="200">
        <v>25712.24563</v>
      </c>
      <c r="J17" s="201"/>
      <c r="K17" s="200"/>
      <c r="L17" s="199">
        <f t="shared" si="2"/>
        <v>52902.46209</v>
      </c>
      <c r="M17" s="205">
        <f t="shared" si="3"/>
        <v>0.13218782668570506</v>
      </c>
      <c r="N17" s="204">
        <v>32881.320040000006</v>
      </c>
      <c r="O17" s="200">
        <v>27014.203540000002</v>
      </c>
      <c r="P17" s="201">
        <v>0</v>
      </c>
      <c r="Q17" s="200">
        <v>0</v>
      </c>
      <c r="R17" s="199">
        <f t="shared" si="4"/>
        <v>59895.52358000001</v>
      </c>
      <c r="S17" s="203">
        <f t="shared" si="5"/>
        <v>0.028192429252494506</v>
      </c>
      <c r="T17" s="202">
        <v>27190.216460000003</v>
      </c>
      <c r="U17" s="200">
        <v>25712.24563</v>
      </c>
      <c r="V17" s="201"/>
      <c r="W17" s="200"/>
      <c r="X17" s="199">
        <f t="shared" si="6"/>
        <v>52902.46209</v>
      </c>
      <c r="Y17" s="198">
        <f t="shared" si="7"/>
        <v>0.13218782668570506</v>
      </c>
    </row>
    <row r="18" spans="1:25" ht="18.75" customHeight="1">
      <c r="A18" s="206" t="s">
        <v>64</v>
      </c>
      <c r="B18" s="204">
        <v>29593.67727</v>
      </c>
      <c r="C18" s="200">
        <v>23065.27437</v>
      </c>
      <c r="D18" s="201">
        <v>0</v>
      </c>
      <c r="E18" s="200">
        <v>0</v>
      </c>
      <c r="F18" s="199">
        <f t="shared" si="0"/>
        <v>52658.95164</v>
      </c>
      <c r="G18" s="203">
        <f t="shared" si="1"/>
        <v>0.024786222406726798</v>
      </c>
      <c r="H18" s="202">
        <v>11953.733379999998</v>
      </c>
      <c r="I18" s="200">
        <v>11681.55581</v>
      </c>
      <c r="J18" s="201"/>
      <c r="K18" s="200"/>
      <c r="L18" s="199">
        <f t="shared" si="2"/>
        <v>23635.289189999996</v>
      </c>
      <c r="M18" s="205">
        <f t="shared" si="3"/>
        <v>1.2279800012889122</v>
      </c>
      <c r="N18" s="204">
        <v>29593.67727</v>
      </c>
      <c r="O18" s="200">
        <v>23065.27437</v>
      </c>
      <c r="P18" s="201">
        <v>0</v>
      </c>
      <c r="Q18" s="200">
        <v>0</v>
      </c>
      <c r="R18" s="199">
        <f t="shared" si="4"/>
        <v>52658.95164</v>
      </c>
      <c r="S18" s="203">
        <f t="shared" si="5"/>
        <v>0.024786222406726798</v>
      </c>
      <c r="T18" s="202">
        <v>11953.733379999998</v>
      </c>
      <c r="U18" s="200">
        <v>11681.55581</v>
      </c>
      <c r="V18" s="201"/>
      <c r="W18" s="200"/>
      <c r="X18" s="199">
        <f t="shared" si="6"/>
        <v>23635.289189999996</v>
      </c>
      <c r="Y18" s="198">
        <f t="shared" si="7"/>
        <v>1.2279800012889122</v>
      </c>
    </row>
    <row r="19" spans="1:25" ht="18.75" customHeight="1">
      <c r="A19" s="206" t="s">
        <v>104</v>
      </c>
      <c r="B19" s="204">
        <v>24034.47218</v>
      </c>
      <c r="C19" s="200">
        <v>23917.732340000002</v>
      </c>
      <c r="D19" s="201">
        <v>0</v>
      </c>
      <c r="E19" s="200">
        <v>0</v>
      </c>
      <c r="F19" s="199">
        <f t="shared" si="0"/>
        <v>47952.20452</v>
      </c>
      <c r="G19" s="203">
        <f t="shared" si="1"/>
        <v>0.022570787475053693</v>
      </c>
      <c r="H19" s="202">
        <v>13959.9226</v>
      </c>
      <c r="I19" s="200">
        <v>15822.553740000001</v>
      </c>
      <c r="J19" s="201"/>
      <c r="K19" s="200"/>
      <c r="L19" s="199">
        <f t="shared" si="2"/>
        <v>29782.47634</v>
      </c>
      <c r="M19" s="205">
        <f t="shared" si="3"/>
        <v>0.6100811756743261</v>
      </c>
      <c r="N19" s="204">
        <v>24034.47218</v>
      </c>
      <c r="O19" s="200">
        <v>23917.732340000002</v>
      </c>
      <c r="P19" s="201">
        <v>0</v>
      </c>
      <c r="Q19" s="200">
        <v>0</v>
      </c>
      <c r="R19" s="199">
        <f t="shared" si="4"/>
        <v>47952.20452</v>
      </c>
      <c r="S19" s="203">
        <f t="shared" si="5"/>
        <v>0.022570787475053693</v>
      </c>
      <c r="T19" s="202">
        <v>13959.9226</v>
      </c>
      <c r="U19" s="200">
        <v>15822.553740000001</v>
      </c>
      <c r="V19" s="201"/>
      <c r="W19" s="200"/>
      <c r="X19" s="199">
        <f t="shared" si="6"/>
        <v>29782.47634</v>
      </c>
      <c r="Y19" s="198">
        <f t="shared" si="7"/>
        <v>0.6100811756743261</v>
      </c>
    </row>
    <row r="20" spans="1:25" ht="18.75" customHeight="1">
      <c r="A20" s="206" t="s">
        <v>103</v>
      </c>
      <c r="B20" s="204">
        <v>24028.295459999998</v>
      </c>
      <c r="C20" s="200">
        <v>18770.14748</v>
      </c>
      <c r="D20" s="201">
        <v>0</v>
      </c>
      <c r="E20" s="200">
        <v>0</v>
      </c>
      <c r="F20" s="199">
        <f t="shared" si="0"/>
        <v>42798.44293999999</v>
      </c>
      <c r="G20" s="203">
        <f t="shared" si="1"/>
        <v>0.02014494577530952</v>
      </c>
      <c r="H20" s="202">
        <v>33781.84824</v>
      </c>
      <c r="I20" s="200">
        <v>28222.0195</v>
      </c>
      <c r="J20" s="201"/>
      <c r="K20" s="200"/>
      <c r="L20" s="199">
        <f t="shared" si="2"/>
        <v>62003.86774</v>
      </c>
      <c r="M20" s="205">
        <f t="shared" si="3"/>
        <v>-0.3097455932996609</v>
      </c>
      <c r="N20" s="204">
        <v>24028.295459999998</v>
      </c>
      <c r="O20" s="200">
        <v>18770.14748</v>
      </c>
      <c r="P20" s="201">
        <v>0</v>
      </c>
      <c r="Q20" s="200">
        <v>0</v>
      </c>
      <c r="R20" s="199">
        <f t="shared" si="4"/>
        <v>42798.44293999999</v>
      </c>
      <c r="S20" s="203">
        <f t="shared" si="5"/>
        <v>0.02014494577530952</v>
      </c>
      <c r="T20" s="202">
        <v>33781.84824</v>
      </c>
      <c r="U20" s="200">
        <v>28222.0195</v>
      </c>
      <c r="V20" s="201"/>
      <c r="W20" s="200"/>
      <c r="X20" s="199">
        <f t="shared" si="6"/>
        <v>62003.86774</v>
      </c>
      <c r="Y20" s="198">
        <f t="shared" si="7"/>
        <v>-0.3097455932996609</v>
      </c>
    </row>
    <row r="21" spans="1:25" ht="18.75" customHeight="1">
      <c r="A21" s="206" t="s">
        <v>102</v>
      </c>
      <c r="B21" s="204">
        <v>16368.908380000003</v>
      </c>
      <c r="C21" s="200">
        <v>19144.30023</v>
      </c>
      <c r="D21" s="201">
        <v>0</v>
      </c>
      <c r="E21" s="200">
        <v>0</v>
      </c>
      <c r="F21" s="199">
        <f t="shared" si="0"/>
        <v>35513.20861</v>
      </c>
      <c r="G21" s="203">
        <f t="shared" si="1"/>
        <v>0.01671583386242942</v>
      </c>
      <c r="H21" s="202">
        <v>17606.958609999998</v>
      </c>
      <c r="I21" s="200">
        <v>19906.916419999998</v>
      </c>
      <c r="J21" s="201"/>
      <c r="K21" s="200"/>
      <c r="L21" s="199">
        <f t="shared" si="2"/>
        <v>37513.875029999996</v>
      </c>
      <c r="M21" s="205">
        <f t="shared" si="3"/>
        <v>-0.053331371883071355</v>
      </c>
      <c r="N21" s="204">
        <v>16368.908380000003</v>
      </c>
      <c r="O21" s="200">
        <v>19144.30023</v>
      </c>
      <c r="P21" s="201">
        <v>0</v>
      </c>
      <c r="Q21" s="200">
        <v>0</v>
      </c>
      <c r="R21" s="199">
        <f t="shared" si="4"/>
        <v>35513.20861</v>
      </c>
      <c r="S21" s="203">
        <f t="shared" si="5"/>
        <v>0.01671583386242942</v>
      </c>
      <c r="T21" s="202">
        <v>17606.958609999998</v>
      </c>
      <c r="U21" s="200">
        <v>19906.916419999998</v>
      </c>
      <c r="V21" s="201"/>
      <c r="W21" s="200"/>
      <c r="X21" s="199">
        <f t="shared" si="6"/>
        <v>37513.875029999996</v>
      </c>
      <c r="Y21" s="198">
        <f t="shared" si="7"/>
        <v>-0.053331371883071355</v>
      </c>
    </row>
    <row r="22" spans="1:25" ht="18.75" customHeight="1">
      <c r="A22" s="206" t="s">
        <v>101</v>
      </c>
      <c r="B22" s="204">
        <v>15444.643350000002</v>
      </c>
      <c r="C22" s="200">
        <v>16643.39215</v>
      </c>
      <c r="D22" s="201">
        <v>0</v>
      </c>
      <c r="E22" s="200">
        <v>0</v>
      </c>
      <c r="F22" s="199">
        <f t="shared" si="0"/>
        <v>32088.0355</v>
      </c>
      <c r="G22" s="203">
        <f t="shared" si="1"/>
        <v>0.015103627393405985</v>
      </c>
      <c r="H22" s="202">
        <v>12239.108690000001</v>
      </c>
      <c r="I22" s="200">
        <v>14202.45314</v>
      </c>
      <c r="J22" s="201"/>
      <c r="K22" s="200"/>
      <c r="L22" s="199">
        <f t="shared" si="2"/>
        <v>26441.56183</v>
      </c>
      <c r="M22" s="205">
        <f t="shared" si="3"/>
        <v>0.2135453913918821</v>
      </c>
      <c r="N22" s="204">
        <v>15444.643350000002</v>
      </c>
      <c r="O22" s="200">
        <v>16643.39215</v>
      </c>
      <c r="P22" s="201">
        <v>0</v>
      </c>
      <c r="Q22" s="200">
        <v>0</v>
      </c>
      <c r="R22" s="199">
        <f t="shared" si="4"/>
        <v>32088.0355</v>
      </c>
      <c r="S22" s="203">
        <f t="shared" si="5"/>
        <v>0.015103627393405985</v>
      </c>
      <c r="T22" s="202">
        <v>12239.108690000001</v>
      </c>
      <c r="U22" s="200">
        <v>14202.45314</v>
      </c>
      <c r="V22" s="201"/>
      <c r="W22" s="200"/>
      <c r="X22" s="199">
        <f t="shared" si="6"/>
        <v>26441.56183</v>
      </c>
      <c r="Y22" s="198">
        <f t="shared" si="7"/>
        <v>0.2135453913918821</v>
      </c>
    </row>
    <row r="23" spans="1:25" ht="18.75" customHeight="1">
      <c r="A23" s="206" t="s">
        <v>100</v>
      </c>
      <c r="B23" s="204">
        <v>14234.250800000002</v>
      </c>
      <c r="C23" s="200">
        <v>13663.150160000001</v>
      </c>
      <c r="D23" s="201">
        <v>0</v>
      </c>
      <c r="E23" s="200">
        <v>0</v>
      </c>
      <c r="F23" s="199">
        <f t="shared" si="0"/>
        <v>27897.400960000003</v>
      </c>
      <c r="G23" s="203">
        <f t="shared" si="1"/>
        <v>0.013131123260702152</v>
      </c>
      <c r="H23" s="202"/>
      <c r="I23" s="200"/>
      <c r="J23" s="201"/>
      <c r="K23" s="200"/>
      <c r="L23" s="199">
        <f t="shared" si="2"/>
        <v>0</v>
      </c>
      <c r="M23" s="205" t="str">
        <f t="shared" si="3"/>
        <v>         /0</v>
      </c>
      <c r="N23" s="204">
        <v>14234.250800000002</v>
      </c>
      <c r="O23" s="200">
        <v>13663.150160000001</v>
      </c>
      <c r="P23" s="201">
        <v>0</v>
      </c>
      <c r="Q23" s="200">
        <v>0</v>
      </c>
      <c r="R23" s="199">
        <f t="shared" si="4"/>
        <v>27897.400960000003</v>
      </c>
      <c r="S23" s="203">
        <f t="shared" si="5"/>
        <v>0.013131123260702152</v>
      </c>
      <c r="T23" s="202"/>
      <c r="U23" s="200"/>
      <c r="V23" s="201"/>
      <c r="W23" s="200"/>
      <c r="X23" s="199">
        <f t="shared" si="6"/>
        <v>0</v>
      </c>
      <c r="Y23" s="198" t="str">
        <f t="shared" si="7"/>
        <v>         /0</v>
      </c>
    </row>
    <row r="24" spans="1:25" ht="18.75" customHeight="1">
      <c r="A24" s="206" t="s">
        <v>99</v>
      </c>
      <c r="B24" s="204">
        <v>13940.047440000002</v>
      </c>
      <c r="C24" s="200">
        <v>14489.515480000002</v>
      </c>
      <c r="D24" s="201">
        <v>0</v>
      </c>
      <c r="E24" s="200">
        <v>0</v>
      </c>
      <c r="F24" s="199">
        <f t="shared" si="0"/>
        <v>28429.562920000004</v>
      </c>
      <c r="G24" s="203">
        <f t="shared" si="1"/>
        <v>0.01338160839734396</v>
      </c>
      <c r="H24" s="202"/>
      <c r="I24" s="200"/>
      <c r="J24" s="201"/>
      <c r="K24" s="200"/>
      <c r="L24" s="199">
        <f t="shared" si="2"/>
        <v>0</v>
      </c>
      <c r="M24" s="205" t="str">
        <f t="shared" si="3"/>
        <v>         /0</v>
      </c>
      <c r="N24" s="204">
        <v>13940.047440000002</v>
      </c>
      <c r="O24" s="200">
        <v>14489.515480000002</v>
      </c>
      <c r="P24" s="201">
        <v>0</v>
      </c>
      <c r="Q24" s="200">
        <v>0</v>
      </c>
      <c r="R24" s="199">
        <f t="shared" si="4"/>
        <v>28429.562920000004</v>
      </c>
      <c r="S24" s="203">
        <f t="shared" si="5"/>
        <v>0.01338160839734396</v>
      </c>
      <c r="T24" s="202"/>
      <c r="U24" s="200"/>
      <c r="V24" s="201"/>
      <c r="W24" s="200"/>
      <c r="X24" s="199">
        <f t="shared" si="6"/>
        <v>0</v>
      </c>
      <c r="Y24" s="198" t="str">
        <f t="shared" si="7"/>
        <v>         /0</v>
      </c>
    </row>
    <row r="25" spans="1:25" ht="18.75" customHeight="1">
      <c r="A25" s="206" t="s">
        <v>98</v>
      </c>
      <c r="B25" s="204">
        <v>13777.007300000001</v>
      </c>
      <c r="C25" s="200">
        <v>11422.81875</v>
      </c>
      <c r="D25" s="201">
        <v>0</v>
      </c>
      <c r="E25" s="200">
        <v>0</v>
      </c>
      <c r="F25" s="199">
        <f t="shared" si="0"/>
        <v>25199.826050000003</v>
      </c>
      <c r="G25" s="203">
        <f t="shared" si="1"/>
        <v>0.011861392481875238</v>
      </c>
      <c r="H25" s="202">
        <v>11374.9517</v>
      </c>
      <c r="I25" s="200">
        <v>10260.9549</v>
      </c>
      <c r="J25" s="201"/>
      <c r="K25" s="200"/>
      <c r="L25" s="199">
        <f t="shared" si="2"/>
        <v>21635.906600000002</v>
      </c>
      <c r="M25" s="205">
        <f t="shared" si="3"/>
        <v>0.1647224456958971</v>
      </c>
      <c r="N25" s="204">
        <v>13777.007300000001</v>
      </c>
      <c r="O25" s="200">
        <v>11422.81875</v>
      </c>
      <c r="P25" s="201">
        <v>0</v>
      </c>
      <c r="Q25" s="200">
        <v>0</v>
      </c>
      <c r="R25" s="199">
        <f t="shared" si="4"/>
        <v>25199.826050000003</v>
      </c>
      <c r="S25" s="203">
        <f t="shared" si="5"/>
        <v>0.011861392481875238</v>
      </c>
      <c r="T25" s="202">
        <v>11374.9517</v>
      </c>
      <c r="U25" s="200">
        <v>10260.9549</v>
      </c>
      <c r="V25" s="201"/>
      <c r="W25" s="200"/>
      <c r="X25" s="199">
        <f t="shared" si="6"/>
        <v>21635.906600000002</v>
      </c>
      <c r="Y25" s="198">
        <f t="shared" si="7"/>
        <v>0.1647224456958971</v>
      </c>
    </row>
    <row r="26" spans="1:25" ht="18.75" customHeight="1">
      <c r="A26" s="206" t="s">
        <v>97</v>
      </c>
      <c r="B26" s="204">
        <v>12971.67247</v>
      </c>
      <c r="C26" s="200">
        <v>15989.209529999998</v>
      </c>
      <c r="D26" s="201">
        <v>0</v>
      </c>
      <c r="E26" s="200">
        <v>0</v>
      </c>
      <c r="F26" s="199">
        <f t="shared" si="0"/>
        <v>28960.881999999998</v>
      </c>
      <c r="G26" s="203">
        <f t="shared" si="1"/>
        <v>0.013631696795910059</v>
      </c>
      <c r="H26" s="202">
        <v>5624.016439999999</v>
      </c>
      <c r="I26" s="200">
        <v>7254.233829999999</v>
      </c>
      <c r="J26" s="201"/>
      <c r="K26" s="200"/>
      <c r="L26" s="199">
        <f t="shared" si="2"/>
        <v>12878.250269999999</v>
      </c>
      <c r="M26" s="205">
        <f t="shared" si="3"/>
        <v>1.2488211824446864</v>
      </c>
      <c r="N26" s="204">
        <v>12971.67247</v>
      </c>
      <c r="O26" s="200">
        <v>15989.209529999998</v>
      </c>
      <c r="P26" s="201">
        <v>0</v>
      </c>
      <c r="Q26" s="200">
        <v>0</v>
      </c>
      <c r="R26" s="199">
        <f t="shared" si="4"/>
        <v>28960.881999999998</v>
      </c>
      <c r="S26" s="203">
        <f t="shared" si="5"/>
        <v>0.013631696795910059</v>
      </c>
      <c r="T26" s="202">
        <v>5624.016439999999</v>
      </c>
      <c r="U26" s="200">
        <v>7254.233829999999</v>
      </c>
      <c r="V26" s="201"/>
      <c r="W26" s="200"/>
      <c r="X26" s="199">
        <f t="shared" si="6"/>
        <v>12878.250269999999</v>
      </c>
      <c r="Y26" s="198">
        <f t="shared" si="7"/>
        <v>1.2488211824446864</v>
      </c>
    </row>
    <row r="27" spans="1:25" ht="18.75" customHeight="1">
      <c r="A27" s="206" t="s">
        <v>96</v>
      </c>
      <c r="B27" s="204">
        <v>11517.99978</v>
      </c>
      <c r="C27" s="200">
        <v>11436.00168</v>
      </c>
      <c r="D27" s="201">
        <v>0</v>
      </c>
      <c r="E27" s="200">
        <v>0</v>
      </c>
      <c r="F27" s="199">
        <f t="shared" si="0"/>
        <v>22954.00146</v>
      </c>
      <c r="G27" s="203">
        <f t="shared" si="1"/>
        <v>0.010804297609292315</v>
      </c>
      <c r="H27" s="202">
        <v>12146.65188</v>
      </c>
      <c r="I27" s="200">
        <v>11949.85644</v>
      </c>
      <c r="J27" s="201"/>
      <c r="K27" s="200"/>
      <c r="L27" s="199">
        <f t="shared" si="2"/>
        <v>24096.50832</v>
      </c>
      <c r="M27" s="205">
        <f t="shared" si="3"/>
        <v>-0.04741379310344829</v>
      </c>
      <c r="N27" s="204">
        <v>11517.99978</v>
      </c>
      <c r="O27" s="200">
        <v>11436.00168</v>
      </c>
      <c r="P27" s="201">
        <v>0</v>
      </c>
      <c r="Q27" s="200">
        <v>0</v>
      </c>
      <c r="R27" s="199">
        <f t="shared" si="4"/>
        <v>22954.00146</v>
      </c>
      <c r="S27" s="203">
        <f t="shared" si="5"/>
        <v>0.010804297609292315</v>
      </c>
      <c r="T27" s="202">
        <v>12146.65188</v>
      </c>
      <c r="U27" s="200">
        <v>11949.85644</v>
      </c>
      <c r="V27" s="201"/>
      <c r="W27" s="200"/>
      <c r="X27" s="199">
        <f t="shared" si="6"/>
        <v>24096.50832</v>
      </c>
      <c r="Y27" s="198">
        <f t="shared" si="7"/>
        <v>-0.04741379310344829</v>
      </c>
    </row>
    <row r="28" spans="1:25" ht="18.75" customHeight="1">
      <c r="A28" s="206" t="s">
        <v>95</v>
      </c>
      <c r="B28" s="204">
        <v>10908.619100000002</v>
      </c>
      <c r="C28" s="200">
        <v>9580.199400000001</v>
      </c>
      <c r="D28" s="201">
        <v>0</v>
      </c>
      <c r="E28" s="200">
        <v>0</v>
      </c>
      <c r="F28" s="199">
        <f t="shared" si="0"/>
        <v>20488.8185</v>
      </c>
      <c r="G28" s="203">
        <f t="shared" si="1"/>
        <v>0.009643952193805174</v>
      </c>
      <c r="H28" s="202">
        <v>13491.8978</v>
      </c>
      <c r="I28" s="200">
        <v>14590.981200000002</v>
      </c>
      <c r="J28" s="201"/>
      <c r="K28" s="200"/>
      <c r="L28" s="199">
        <f t="shared" si="2"/>
        <v>28082.879</v>
      </c>
      <c r="M28" s="205">
        <f t="shared" si="3"/>
        <v>-0.2704160246533127</v>
      </c>
      <c r="N28" s="204">
        <v>10908.619100000002</v>
      </c>
      <c r="O28" s="200">
        <v>9580.199400000001</v>
      </c>
      <c r="P28" s="201">
        <v>0</v>
      </c>
      <c r="Q28" s="200">
        <v>0</v>
      </c>
      <c r="R28" s="199">
        <f t="shared" si="4"/>
        <v>20488.8185</v>
      </c>
      <c r="S28" s="203">
        <f t="shared" si="5"/>
        <v>0.009643952193805174</v>
      </c>
      <c r="T28" s="202">
        <v>13491.8978</v>
      </c>
      <c r="U28" s="200">
        <v>14590.981200000002</v>
      </c>
      <c r="V28" s="201"/>
      <c r="W28" s="200"/>
      <c r="X28" s="199">
        <f t="shared" si="6"/>
        <v>28082.879</v>
      </c>
      <c r="Y28" s="198">
        <f t="shared" si="7"/>
        <v>-0.2704160246533127</v>
      </c>
    </row>
    <row r="29" spans="1:25" ht="18.75" customHeight="1">
      <c r="A29" s="206" t="s">
        <v>94</v>
      </c>
      <c r="B29" s="204">
        <v>10412.75025</v>
      </c>
      <c r="C29" s="200">
        <v>8568.33225</v>
      </c>
      <c r="D29" s="201">
        <v>0</v>
      </c>
      <c r="E29" s="200">
        <v>0</v>
      </c>
      <c r="F29" s="199">
        <f t="shared" si="0"/>
        <v>18981.082499999997</v>
      </c>
      <c r="G29" s="203">
        <f t="shared" si="1"/>
        <v>0.008934270769037852</v>
      </c>
      <c r="H29" s="202"/>
      <c r="I29" s="200"/>
      <c r="J29" s="201"/>
      <c r="K29" s="200"/>
      <c r="L29" s="199">
        <f t="shared" si="2"/>
        <v>0</v>
      </c>
      <c r="M29" s="205" t="str">
        <f t="shared" si="3"/>
        <v>         /0</v>
      </c>
      <c r="N29" s="204">
        <v>10412.75025</v>
      </c>
      <c r="O29" s="200">
        <v>8568.33225</v>
      </c>
      <c r="P29" s="201">
        <v>0</v>
      </c>
      <c r="Q29" s="200">
        <v>0</v>
      </c>
      <c r="R29" s="199">
        <f t="shared" si="4"/>
        <v>18981.082499999997</v>
      </c>
      <c r="S29" s="203">
        <f t="shared" si="5"/>
        <v>0.008934270769037852</v>
      </c>
      <c r="T29" s="202"/>
      <c r="U29" s="200"/>
      <c r="V29" s="201"/>
      <c r="W29" s="200"/>
      <c r="X29" s="199">
        <f t="shared" si="6"/>
        <v>0</v>
      </c>
      <c r="Y29" s="198" t="str">
        <f t="shared" si="7"/>
        <v>         /0</v>
      </c>
    </row>
    <row r="30" spans="1:25" ht="18.75" customHeight="1">
      <c r="A30" s="206" t="s">
        <v>93</v>
      </c>
      <c r="B30" s="204">
        <v>9173.24611</v>
      </c>
      <c r="C30" s="200">
        <v>9374.79586</v>
      </c>
      <c r="D30" s="201">
        <v>0</v>
      </c>
      <c r="E30" s="200">
        <v>0</v>
      </c>
      <c r="F30" s="199">
        <f t="shared" si="0"/>
        <v>18548.04197</v>
      </c>
      <c r="G30" s="203">
        <f t="shared" si="1"/>
        <v>0.008730441437966368</v>
      </c>
      <c r="H30" s="202">
        <v>997.43086</v>
      </c>
      <c r="I30" s="200">
        <v>970.00512</v>
      </c>
      <c r="J30" s="201"/>
      <c r="K30" s="200"/>
      <c r="L30" s="199">
        <f t="shared" si="2"/>
        <v>1967.4359800000002</v>
      </c>
      <c r="M30" s="205">
        <f t="shared" si="3"/>
        <v>8.427519959251734</v>
      </c>
      <c r="N30" s="204">
        <v>9173.24611</v>
      </c>
      <c r="O30" s="200">
        <v>9374.79586</v>
      </c>
      <c r="P30" s="201">
        <v>0</v>
      </c>
      <c r="Q30" s="200">
        <v>0</v>
      </c>
      <c r="R30" s="199">
        <f t="shared" si="4"/>
        <v>18548.04197</v>
      </c>
      <c r="S30" s="203">
        <f t="shared" si="5"/>
        <v>0.008730441437966368</v>
      </c>
      <c r="T30" s="202">
        <v>997.43086</v>
      </c>
      <c r="U30" s="200">
        <v>970.00512</v>
      </c>
      <c r="V30" s="201"/>
      <c r="W30" s="200"/>
      <c r="X30" s="199">
        <f t="shared" si="6"/>
        <v>1967.4359800000002</v>
      </c>
      <c r="Y30" s="198" t="str">
        <f t="shared" si="7"/>
        <v>  *  </v>
      </c>
    </row>
    <row r="31" spans="1:25" ht="18.75" customHeight="1">
      <c r="A31" s="206" t="s">
        <v>92</v>
      </c>
      <c r="B31" s="204">
        <v>8799.31734</v>
      </c>
      <c r="C31" s="200">
        <v>7947.838640000001</v>
      </c>
      <c r="D31" s="201">
        <v>0</v>
      </c>
      <c r="E31" s="200">
        <v>0</v>
      </c>
      <c r="F31" s="199">
        <f t="shared" si="0"/>
        <v>16747.15598</v>
      </c>
      <c r="G31" s="203">
        <f t="shared" si="1"/>
        <v>0.007882776239797254</v>
      </c>
      <c r="H31" s="202">
        <v>12229.96333</v>
      </c>
      <c r="I31" s="200">
        <v>10426.43186</v>
      </c>
      <c r="J31" s="201"/>
      <c r="K31" s="200"/>
      <c r="L31" s="199">
        <f t="shared" si="2"/>
        <v>22656.395190000003</v>
      </c>
      <c r="M31" s="205">
        <f t="shared" si="3"/>
        <v>-0.26081992128245546</v>
      </c>
      <c r="N31" s="204">
        <v>8799.31734</v>
      </c>
      <c r="O31" s="200">
        <v>7947.838640000001</v>
      </c>
      <c r="P31" s="201">
        <v>0</v>
      </c>
      <c r="Q31" s="200">
        <v>0</v>
      </c>
      <c r="R31" s="199">
        <f t="shared" si="4"/>
        <v>16747.15598</v>
      </c>
      <c r="S31" s="203">
        <f t="shared" si="5"/>
        <v>0.007882776239797254</v>
      </c>
      <c r="T31" s="202">
        <v>12229.96333</v>
      </c>
      <c r="U31" s="200">
        <v>10426.43186</v>
      </c>
      <c r="V31" s="201"/>
      <c r="W31" s="200"/>
      <c r="X31" s="199">
        <f t="shared" si="6"/>
        <v>22656.395190000003</v>
      </c>
      <c r="Y31" s="198">
        <f t="shared" si="7"/>
        <v>-0.26081992128245546</v>
      </c>
    </row>
    <row r="32" spans="1:25" ht="18.75" customHeight="1">
      <c r="A32" s="206" t="s">
        <v>91</v>
      </c>
      <c r="B32" s="204">
        <v>7736.611559999999</v>
      </c>
      <c r="C32" s="200">
        <v>6663.789420000001</v>
      </c>
      <c r="D32" s="201">
        <v>235.32845</v>
      </c>
      <c r="E32" s="200">
        <v>238.88804</v>
      </c>
      <c r="F32" s="199">
        <f t="shared" si="0"/>
        <v>14874.617470000001</v>
      </c>
      <c r="G32" s="203">
        <f t="shared" si="1"/>
        <v>0.007001384671440145</v>
      </c>
      <c r="H32" s="202">
        <v>3028.36066</v>
      </c>
      <c r="I32" s="200">
        <v>2858.79256</v>
      </c>
      <c r="J32" s="201">
        <v>264.59619</v>
      </c>
      <c r="K32" s="200">
        <v>286.74475</v>
      </c>
      <c r="L32" s="199">
        <f t="shared" si="2"/>
        <v>6438.49416</v>
      </c>
      <c r="M32" s="205">
        <f t="shared" si="3"/>
        <v>1.310263409480207</v>
      </c>
      <c r="N32" s="204">
        <v>7736.611559999999</v>
      </c>
      <c r="O32" s="200">
        <v>6663.789420000001</v>
      </c>
      <c r="P32" s="201">
        <v>235.32845</v>
      </c>
      <c r="Q32" s="200">
        <v>238.88804</v>
      </c>
      <c r="R32" s="199">
        <f t="shared" si="4"/>
        <v>14874.617470000001</v>
      </c>
      <c r="S32" s="203">
        <f t="shared" si="5"/>
        <v>0.007001384671440145</v>
      </c>
      <c r="T32" s="202">
        <v>3028.36066</v>
      </c>
      <c r="U32" s="200">
        <v>2858.79256</v>
      </c>
      <c r="V32" s="201">
        <v>264.59619</v>
      </c>
      <c r="W32" s="200">
        <v>286.74475</v>
      </c>
      <c r="X32" s="199">
        <f t="shared" si="6"/>
        <v>6438.49416</v>
      </c>
      <c r="Y32" s="198">
        <f t="shared" si="7"/>
        <v>1.310263409480207</v>
      </c>
    </row>
    <row r="33" spans="1:25" ht="18.75" customHeight="1">
      <c r="A33" s="206" t="s">
        <v>90</v>
      </c>
      <c r="B33" s="204">
        <v>1790.2701</v>
      </c>
      <c r="C33" s="200">
        <v>2148.32412</v>
      </c>
      <c r="D33" s="201">
        <v>0</v>
      </c>
      <c r="E33" s="200">
        <v>0</v>
      </c>
      <c r="F33" s="199">
        <f t="shared" si="0"/>
        <v>3938.59422</v>
      </c>
      <c r="G33" s="203">
        <f t="shared" si="1"/>
        <v>0.0018538704107548894</v>
      </c>
      <c r="H33" s="202">
        <v>2179.26706</v>
      </c>
      <c r="I33" s="200">
        <v>2340.6123900000002</v>
      </c>
      <c r="J33" s="201">
        <v>0</v>
      </c>
      <c r="K33" s="200">
        <v>0</v>
      </c>
      <c r="L33" s="199">
        <f t="shared" si="2"/>
        <v>4519.87945</v>
      </c>
      <c r="M33" s="205">
        <f t="shared" si="3"/>
        <v>-0.1286063569682152</v>
      </c>
      <c r="N33" s="204">
        <v>1790.2701</v>
      </c>
      <c r="O33" s="200">
        <v>2148.32412</v>
      </c>
      <c r="P33" s="201">
        <v>0</v>
      </c>
      <c r="Q33" s="200">
        <v>0</v>
      </c>
      <c r="R33" s="199">
        <f t="shared" si="4"/>
        <v>3938.59422</v>
      </c>
      <c r="S33" s="203">
        <f t="shared" si="5"/>
        <v>0.0018538704107548894</v>
      </c>
      <c r="T33" s="202">
        <v>2179.26706</v>
      </c>
      <c r="U33" s="200">
        <v>2340.6123900000002</v>
      </c>
      <c r="V33" s="201">
        <v>0</v>
      </c>
      <c r="W33" s="200">
        <v>0</v>
      </c>
      <c r="X33" s="199">
        <f t="shared" si="6"/>
        <v>4519.87945</v>
      </c>
      <c r="Y33" s="198">
        <f t="shared" si="7"/>
        <v>-0.1286063569682152</v>
      </c>
    </row>
    <row r="34" spans="1:25" ht="18.75" customHeight="1">
      <c r="A34" s="206" t="s">
        <v>89</v>
      </c>
      <c r="B34" s="204">
        <v>741.2664300000001</v>
      </c>
      <c r="C34" s="200">
        <v>592.3687100000001</v>
      </c>
      <c r="D34" s="201">
        <v>0</v>
      </c>
      <c r="E34" s="200">
        <v>0</v>
      </c>
      <c r="F34" s="199">
        <f t="shared" si="0"/>
        <v>1333.6351400000003</v>
      </c>
      <c r="G34" s="203">
        <f t="shared" si="1"/>
        <v>0.0006277332943399675</v>
      </c>
      <c r="H34" s="202">
        <v>615.10284</v>
      </c>
      <c r="I34" s="200">
        <v>428.15982</v>
      </c>
      <c r="J34" s="201"/>
      <c r="K34" s="200"/>
      <c r="L34" s="199">
        <f t="shared" si="2"/>
        <v>1043.26266</v>
      </c>
      <c r="M34" s="205">
        <f t="shared" si="3"/>
        <v>0.2783311347499011</v>
      </c>
      <c r="N34" s="204">
        <v>741.2664300000001</v>
      </c>
      <c r="O34" s="200">
        <v>592.3687100000001</v>
      </c>
      <c r="P34" s="201">
        <v>0</v>
      </c>
      <c r="Q34" s="200">
        <v>0</v>
      </c>
      <c r="R34" s="199">
        <f t="shared" si="4"/>
        <v>1333.6351400000003</v>
      </c>
      <c r="S34" s="203">
        <f t="shared" si="5"/>
        <v>0.0006277332943399675</v>
      </c>
      <c r="T34" s="202">
        <v>615.10284</v>
      </c>
      <c r="U34" s="200">
        <v>428.15982</v>
      </c>
      <c r="V34" s="201"/>
      <c r="W34" s="200"/>
      <c r="X34" s="199">
        <f t="shared" si="6"/>
        <v>1043.26266</v>
      </c>
      <c r="Y34" s="198">
        <f t="shared" si="7"/>
        <v>0.2783311347499011</v>
      </c>
    </row>
    <row r="35" spans="1:25" ht="18.75" customHeight="1">
      <c r="A35" s="206" t="s">
        <v>88</v>
      </c>
      <c r="B35" s="204">
        <v>511.4961</v>
      </c>
      <c r="C35" s="200">
        <v>505.014</v>
      </c>
      <c r="D35" s="201">
        <v>0</v>
      </c>
      <c r="E35" s="200">
        <v>0</v>
      </c>
      <c r="F35" s="199">
        <f t="shared" si="0"/>
        <v>1016.5101</v>
      </c>
      <c r="G35" s="203">
        <f t="shared" si="1"/>
        <v>0.000478464622492513</v>
      </c>
      <c r="H35" s="202">
        <v>404.1126</v>
      </c>
      <c r="I35" s="200">
        <v>402.96</v>
      </c>
      <c r="J35" s="201">
        <v>820.7122499999999</v>
      </c>
      <c r="K35" s="200">
        <v>742.8965699999999</v>
      </c>
      <c r="L35" s="199">
        <f t="shared" si="2"/>
        <v>2370.68142</v>
      </c>
      <c r="M35" s="205">
        <f t="shared" si="3"/>
        <v>-0.5712160683319483</v>
      </c>
      <c r="N35" s="204">
        <v>511.4961</v>
      </c>
      <c r="O35" s="200">
        <v>505.014</v>
      </c>
      <c r="P35" s="201">
        <v>0</v>
      </c>
      <c r="Q35" s="200">
        <v>0</v>
      </c>
      <c r="R35" s="199">
        <f t="shared" si="4"/>
        <v>1016.5101</v>
      </c>
      <c r="S35" s="203">
        <f t="shared" si="5"/>
        <v>0.000478464622492513</v>
      </c>
      <c r="T35" s="202">
        <v>404.1126</v>
      </c>
      <c r="U35" s="200">
        <v>402.96</v>
      </c>
      <c r="V35" s="201">
        <v>820.7122499999999</v>
      </c>
      <c r="W35" s="200">
        <v>742.8965699999999</v>
      </c>
      <c r="X35" s="199">
        <f t="shared" si="6"/>
        <v>2370.68142</v>
      </c>
      <c r="Y35" s="198">
        <f t="shared" si="7"/>
        <v>-0.5712160683319483</v>
      </c>
    </row>
    <row r="36" spans="1:25" ht="18.75" customHeight="1">
      <c r="A36" s="206" t="s">
        <v>62</v>
      </c>
      <c r="B36" s="204">
        <v>0</v>
      </c>
      <c r="C36" s="200">
        <v>0</v>
      </c>
      <c r="D36" s="201">
        <v>38.515370000000004</v>
      </c>
      <c r="E36" s="200">
        <v>161.31128999999999</v>
      </c>
      <c r="F36" s="199">
        <f t="shared" si="0"/>
        <v>199.82666</v>
      </c>
      <c r="G36" s="203">
        <f t="shared" si="1"/>
        <v>9.405709539023739E-05</v>
      </c>
      <c r="H36" s="202"/>
      <c r="I36" s="200"/>
      <c r="J36" s="201">
        <v>286.00754</v>
      </c>
      <c r="K36" s="200">
        <v>311.15106000000003</v>
      </c>
      <c r="L36" s="199">
        <f t="shared" si="2"/>
        <v>597.1586</v>
      </c>
      <c r="M36" s="205">
        <f t="shared" si="3"/>
        <v>-0.6653708746721558</v>
      </c>
      <c r="N36" s="204">
        <v>0</v>
      </c>
      <c r="O36" s="200">
        <v>0</v>
      </c>
      <c r="P36" s="201">
        <v>38.515370000000004</v>
      </c>
      <c r="Q36" s="200">
        <v>161.31128999999999</v>
      </c>
      <c r="R36" s="199">
        <f t="shared" si="4"/>
        <v>199.82666</v>
      </c>
      <c r="S36" s="203">
        <f t="shared" si="5"/>
        <v>9.405709539023739E-05</v>
      </c>
      <c r="T36" s="202"/>
      <c r="U36" s="200"/>
      <c r="V36" s="201">
        <v>286.00754</v>
      </c>
      <c r="W36" s="200">
        <v>311.15106000000003</v>
      </c>
      <c r="X36" s="199">
        <f t="shared" si="6"/>
        <v>597.1586</v>
      </c>
      <c r="Y36" s="198">
        <f t="shared" si="7"/>
        <v>-0.6653708746721558</v>
      </c>
    </row>
    <row r="37" spans="1:25" ht="18.75" customHeight="1">
      <c r="A37" s="206" t="s">
        <v>87</v>
      </c>
      <c r="B37" s="204">
        <v>0</v>
      </c>
      <c r="C37" s="200">
        <v>0</v>
      </c>
      <c r="D37" s="201">
        <v>78.39936</v>
      </c>
      <c r="E37" s="200">
        <v>64.32768</v>
      </c>
      <c r="F37" s="199">
        <f t="shared" si="0"/>
        <v>142.72704</v>
      </c>
      <c r="G37" s="203">
        <f t="shared" si="1"/>
        <v>6.718067957521898E-05</v>
      </c>
      <c r="H37" s="202"/>
      <c r="I37" s="200"/>
      <c r="J37" s="201">
        <v>78.39936</v>
      </c>
      <c r="K37" s="200">
        <v>57.62688000000001</v>
      </c>
      <c r="L37" s="199">
        <f t="shared" si="2"/>
        <v>136.02624</v>
      </c>
      <c r="M37" s="205">
        <f t="shared" si="3"/>
        <v>0.049261083743842304</v>
      </c>
      <c r="N37" s="204">
        <v>0</v>
      </c>
      <c r="O37" s="200">
        <v>0</v>
      </c>
      <c r="P37" s="201">
        <v>78.39936</v>
      </c>
      <c r="Q37" s="200">
        <v>64.32768</v>
      </c>
      <c r="R37" s="199">
        <f t="shared" si="4"/>
        <v>142.72704</v>
      </c>
      <c r="S37" s="203">
        <f t="shared" si="5"/>
        <v>6.718067957521898E-05</v>
      </c>
      <c r="T37" s="202"/>
      <c r="U37" s="200"/>
      <c r="V37" s="201">
        <v>78.39936</v>
      </c>
      <c r="W37" s="200">
        <v>57.62688000000001</v>
      </c>
      <c r="X37" s="199">
        <f t="shared" si="6"/>
        <v>136.02624</v>
      </c>
      <c r="Y37" s="198">
        <f t="shared" si="7"/>
        <v>0.049261083743842304</v>
      </c>
    </row>
    <row r="38" spans="1:25" ht="18.75" customHeight="1" thickBot="1">
      <c r="A38" s="197" t="s">
        <v>38</v>
      </c>
      <c r="B38" s="195">
        <v>0</v>
      </c>
      <c r="C38" s="191">
        <v>0</v>
      </c>
      <c r="D38" s="192">
        <v>33.105709999999995</v>
      </c>
      <c r="E38" s="191">
        <v>65.94209000000001</v>
      </c>
      <c r="F38" s="190">
        <f t="shared" si="0"/>
        <v>99.0478</v>
      </c>
      <c r="G38" s="194">
        <f t="shared" si="1"/>
        <v>4.6621148413295576E-05</v>
      </c>
      <c r="H38" s="193">
        <v>31964.75194</v>
      </c>
      <c r="I38" s="191">
        <v>24742.19221</v>
      </c>
      <c r="J38" s="192">
        <v>78.85648</v>
      </c>
      <c r="K38" s="191">
        <v>77.50715</v>
      </c>
      <c r="L38" s="190">
        <f t="shared" si="2"/>
        <v>56863.307779999996</v>
      </c>
      <c r="M38" s="196">
        <f t="shared" si="3"/>
        <v>-0.9982581421330041</v>
      </c>
      <c r="N38" s="195">
        <v>0</v>
      </c>
      <c r="O38" s="191">
        <v>0</v>
      </c>
      <c r="P38" s="192">
        <v>33.105709999999995</v>
      </c>
      <c r="Q38" s="191">
        <v>65.94209000000001</v>
      </c>
      <c r="R38" s="190">
        <f t="shared" si="4"/>
        <v>99.0478</v>
      </c>
      <c r="S38" s="194">
        <f t="shared" si="5"/>
        <v>4.6621148413295576E-05</v>
      </c>
      <c r="T38" s="193">
        <v>31964.75194</v>
      </c>
      <c r="U38" s="191">
        <v>24742.19221</v>
      </c>
      <c r="V38" s="192">
        <v>78.85648</v>
      </c>
      <c r="W38" s="191">
        <v>77.50715</v>
      </c>
      <c r="X38" s="190">
        <f t="shared" si="6"/>
        <v>56863.307779999996</v>
      </c>
      <c r="Y38" s="189">
        <f t="shared" si="7"/>
        <v>-0.9982581421330041</v>
      </c>
    </row>
    <row r="39" ht="15" thickTop="1">
      <c r="A39" s="186" t="s">
        <v>86</v>
      </c>
    </row>
    <row r="40" ht="14.25">
      <c r="A40" s="186" t="s">
        <v>85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39:Y65536 M39:M65536 Y3 M3 M5:M8 Y5:Y8">
    <cfRule type="cellIs" priority="3" dxfId="50" operator="lessThan" stopIfTrue="1">
      <formula>0</formula>
    </cfRule>
  </conditionalFormatting>
  <conditionalFormatting sqref="M9:M38 Y9:Y38">
    <cfRule type="cellIs" priority="4" dxfId="50" operator="lessThan" stopIfTrue="1">
      <formula>0</formula>
    </cfRule>
    <cfRule type="cellIs" priority="5" dxfId="52" operator="greaterThanOrEqual" stopIfTrue="1">
      <formula>0</formula>
    </cfRule>
  </conditionalFormatting>
  <conditionalFormatting sqref="G6:G8">
    <cfRule type="cellIs" priority="2" dxfId="50" operator="lessThan" stopIfTrue="1">
      <formula>0</formula>
    </cfRule>
  </conditionalFormatting>
  <conditionalFormatting sqref="S6:S8">
    <cfRule type="cellIs" priority="1" dxfId="50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45"/>
  <sheetViews>
    <sheetView showGridLines="0" zoomScale="80" zoomScaleNormal="80" zoomScalePageLayoutView="0" workbookViewId="0" topLeftCell="A1">
      <selection activeCell="A13" sqref="A13"/>
    </sheetView>
  </sheetViews>
  <sheetFormatPr defaultColWidth="8.00390625" defaultRowHeight="15"/>
  <cols>
    <col min="1" max="1" width="24.8515625" style="188" customWidth="1"/>
    <col min="2" max="2" width="9.140625" style="188" customWidth="1"/>
    <col min="3" max="3" width="10.7109375" style="188" customWidth="1"/>
    <col min="4" max="4" width="8.57421875" style="188" bestFit="1" customWidth="1"/>
    <col min="5" max="5" width="10.57421875" style="188" bestFit="1" customWidth="1"/>
    <col min="6" max="6" width="10.140625" style="188" customWidth="1"/>
    <col min="7" max="7" width="11.28125" style="188" bestFit="1" customWidth="1"/>
    <col min="8" max="8" width="10.00390625" style="188" customWidth="1"/>
    <col min="9" max="9" width="10.421875" style="188" bestFit="1" customWidth="1"/>
    <col min="10" max="10" width="9.00390625" style="188" bestFit="1" customWidth="1"/>
    <col min="11" max="11" width="10.57421875" style="188" bestFit="1" customWidth="1"/>
    <col min="12" max="12" width="9.421875" style="188" customWidth="1"/>
    <col min="13" max="13" width="9.57421875" style="188" customWidth="1"/>
    <col min="14" max="15" width="12.421875" style="188" bestFit="1" customWidth="1"/>
    <col min="16" max="16" width="9.421875" style="188" customWidth="1"/>
    <col min="17" max="17" width="10.57421875" style="188" bestFit="1" customWidth="1"/>
    <col min="18" max="18" width="10.00390625" style="188" customWidth="1"/>
    <col min="19" max="19" width="11.28125" style="188" bestFit="1" customWidth="1"/>
    <col min="20" max="20" width="9.7109375" style="188" customWidth="1"/>
    <col min="21" max="21" width="10.28125" style="188" customWidth="1"/>
    <col min="22" max="22" width="9.421875" style="188" customWidth="1"/>
    <col min="23" max="23" width="10.28125" style="188" customWidth="1"/>
    <col min="24" max="24" width="10.57421875" style="188" customWidth="1"/>
    <col min="25" max="25" width="9.8515625" style="188" bestFit="1" customWidth="1"/>
    <col min="26" max="16384" width="8.00390625" style="188" customWidth="1"/>
  </cols>
  <sheetData>
    <row r="1" spans="24:25" ht="18.75" thickBot="1">
      <c r="X1" s="514" t="s">
        <v>31</v>
      </c>
      <c r="Y1" s="515"/>
    </row>
    <row r="2" ht="5.25" customHeight="1" thickBot="1"/>
    <row r="3" spans="1:25" ht="24.75" customHeight="1" thickTop="1">
      <c r="A3" s="516" t="s">
        <v>129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  <c r="W3" s="517"/>
      <c r="X3" s="517"/>
      <c r="Y3" s="518"/>
    </row>
    <row r="4" spans="1:25" ht="21" customHeight="1" thickBot="1">
      <c r="A4" s="546" t="s">
        <v>114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8"/>
    </row>
    <row r="5" spans="1:25" s="233" customFormat="1" ht="19.5" customHeight="1" thickBot="1" thickTop="1">
      <c r="A5" s="542" t="s">
        <v>113</v>
      </c>
      <c r="B5" s="537" t="s">
        <v>73</v>
      </c>
      <c r="C5" s="538"/>
      <c r="D5" s="538"/>
      <c r="E5" s="538"/>
      <c r="F5" s="538"/>
      <c r="G5" s="538"/>
      <c r="H5" s="538"/>
      <c r="I5" s="538"/>
      <c r="J5" s="539"/>
      <c r="K5" s="539"/>
      <c r="L5" s="539"/>
      <c r="M5" s="540"/>
      <c r="N5" s="541" t="s">
        <v>72</v>
      </c>
      <c r="O5" s="538"/>
      <c r="P5" s="538"/>
      <c r="Q5" s="538"/>
      <c r="R5" s="538"/>
      <c r="S5" s="538"/>
      <c r="T5" s="538"/>
      <c r="U5" s="538"/>
      <c r="V5" s="538"/>
      <c r="W5" s="538"/>
      <c r="X5" s="538"/>
      <c r="Y5" s="540"/>
    </row>
    <row r="6" spans="1:25" s="232" customFormat="1" ht="26.25" customHeight="1" thickBot="1">
      <c r="A6" s="543"/>
      <c r="B6" s="526" t="s">
        <v>71</v>
      </c>
      <c r="C6" s="527"/>
      <c r="D6" s="527"/>
      <c r="E6" s="527"/>
      <c r="F6" s="528"/>
      <c r="G6" s="523" t="s">
        <v>68</v>
      </c>
      <c r="H6" s="526" t="s">
        <v>70</v>
      </c>
      <c r="I6" s="527"/>
      <c r="J6" s="527"/>
      <c r="K6" s="527"/>
      <c r="L6" s="528"/>
      <c r="M6" s="523" t="s">
        <v>66</v>
      </c>
      <c r="N6" s="533" t="s">
        <v>112</v>
      </c>
      <c r="O6" s="527"/>
      <c r="P6" s="527"/>
      <c r="Q6" s="527"/>
      <c r="R6" s="527"/>
      <c r="S6" s="523" t="s">
        <v>68</v>
      </c>
      <c r="T6" s="534" t="s">
        <v>111</v>
      </c>
      <c r="U6" s="535"/>
      <c r="V6" s="535"/>
      <c r="W6" s="535"/>
      <c r="X6" s="536"/>
      <c r="Y6" s="523" t="s">
        <v>66</v>
      </c>
    </row>
    <row r="7" spans="1:25" s="227" customFormat="1" ht="26.25" customHeight="1">
      <c r="A7" s="544"/>
      <c r="B7" s="506" t="s">
        <v>25</v>
      </c>
      <c r="C7" s="507"/>
      <c r="D7" s="508" t="s">
        <v>24</v>
      </c>
      <c r="E7" s="509"/>
      <c r="F7" s="510" t="s">
        <v>20</v>
      </c>
      <c r="G7" s="524"/>
      <c r="H7" s="506" t="s">
        <v>25</v>
      </c>
      <c r="I7" s="507"/>
      <c r="J7" s="508" t="s">
        <v>24</v>
      </c>
      <c r="K7" s="509"/>
      <c r="L7" s="510" t="s">
        <v>20</v>
      </c>
      <c r="M7" s="524"/>
      <c r="N7" s="507" t="s">
        <v>25</v>
      </c>
      <c r="O7" s="507"/>
      <c r="P7" s="512" t="s">
        <v>24</v>
      </c>
      <c r="Q7" s="507"/>
      <c r="R7" s="510" t="s">
        <v>20</v>
      </c>
      <c r="S7" s="524"/>
      <c r="T7" s="513" t="s">
        <v>25</v>
      </c>
      <c r="U7" s="509"/>
      <c r="V7" s="508" t="s">
        <v>24</v>
      </c>
      <c r="W7" s="529"/>
      <c r="X7" s="510" t="s">
        <v>20</v>
      </c>
      <c r="Y7" s="524"/>
    </row>
    <row r="8" spans="1:25" s="227" customFormat="1" ht="15.75" thickBot="1">
      <c r="A8" s="545"/>
      <c r="B8" s="230" t="s">
        <v>36</v>
      </c>
      <c r="C8" s="228" t="s">
        <v>35</v>
      </c>
      <c r="D8" s="230" t="s">
        <v>36</v>
      </c>
      <c r="E8" s="228" t="s">
        <v>35</v>
      </c>
      <c r="F8" s="511"/>
      <c r="G8" s="525"/>
      <c r="H8" s="230" t="s">
        <v>36</v>
      </c>
      <c r="I8" s="228" t="s">
        <v>35</v>
      </c>
      <c r="J8" s="230" t="s">
        <v>36</v>
      </c>
      <c r="K8" s="228" t="s">
        <v>35</v>
      </c>
      <c r="L8" s="511"/>
      <c r="M8" s="525"/>
      <c r="N8" s="230" t="s">
        <v>36</v>
      </c>
      <c r="O8" s="228" t="s">
        <v>35</v>
      </c>
      <c r="P8" s="230" t="s">
        <v>36</v>
      </c>
      <c r="Q8" s="228" t="s">
        <v>35</v>
      </c>
      <c r="R8" s="511"/>
      <c r="S8" s="525"/>
      <c r="T8" s="230" t="s">
        <v>36</v>
      </c>
      <c r="U8" s="228" t="s">
        <v>35</v>
      </c>
      <c r="V8" s="230" t="s">
        <v>36</v>
      </c>
      <c r="W8" s="228" t="s">
        <v>35</v>
      </c>
      <c r="X8" s="511"/>
      <c r="Y8" s="525"/>
    </row>
    <row r="9" spans="1:25" s="234" customFormat="1" ht="18" customHeight="1" thickBot="1" thickTop="1">
      <c r="A9" s="244" t="s">
        <v>27</v>
      </c>
      <c r="B9" s="243">
        <f>SUM(B10:B42)</f>
        <v>23014.382</v>
      </c>
      <c r="C9" s="237">
        <f>SUM(C10:C42)</f>
        <v>14748.974</v>
      </c>
      <c r="D9" s="238">
        <f>SUM(D10:D42)</f>
        <v>4359.539</v>
      </c>
      <c r="E9" s="237">
        <f>SUM(E10:E42)</f>
        <v>2379.626</v>
      </c>
      <c r="F9" s="236">
        <f aca="true" t="shared" si="0" ref="F9:F42">SUM(B9:E9)</f>
        <v>44502.52099999999</v>
      </c>
      <c r="G9" s="240">
        <f aca="true" t="shared" si="1" ref="G9:G42">F9/$F$9</f>
        <v>1</v>
      </c>
      <c r="H9" s="239">
        <f>SUM(H10:H42)</f>
        <v>27202.813000000002</v>
      </c>
      <c r="I9" s="237">
        <f>SUM(I10:I42)</f>
        <v>14730.411</v>
      </c>
      <c r="J9" s="238">
        <f>SUM(J10:J42)</f>
        <v>1365.7970000000003</v>
      </c>
      <c r="K9" s="237">
        <f>SUM(K10:K42)</f>
        <v>764.2950000000001</v>
      </c>
      <c r="L9" s="236">
        <f aca="true" t="shared" si="2" ref="L9:L42">SUM(H9:K9)</f>
        <v>44063.316</v>
      </c>
      <c r="M9" s="242">
        <f aca="true" t="shared" si="3" ref="M9:M42">IF(ISERROR(F9/L9-1),"         /0",(F9/L9-1))</f>
        <v>0.009967588458390075</v>
      </c>
      <c r="N9" s="241">
        <f>SUM(N10:N42)</f>
        <v>23014.382</v>
      </c>
      <c r="O9" s="237">
        <f>SUM(O10:O42)</f>
        <v>14748.974</v>
      </c>
      <c r="P9" s="238">
        <f>SUM(P10:P42)</f>
        <v>4359.539</v>
      </c>
      <c r="Q9" s="237">
        <f>SUM(Q10:Q42)</f>
        <v>2379.626</v>
      </c>
      <c r="R9" s="236">
        <f aca="true" t="shared" si="4" ref="R9:R42">SUM(N9:Q9)</f>
        <v>44502.52099999999</v>
      </c>
      <c r="S9" s="240">
        <f aca="true" t="shared" si="5" ref="S9:S42">R9/$R$9</f>
        <v>1</v>
      </c>
      <c r="T9" s="239">
        <f>SUM(T10:T42)</f>
        <v>27202.813000000002</v>
      </c>
      <c r="U9" s="237">
        <f>SUM(U10:U42)</f>
        <v>14730.411</v>
      </c>
      <c r="V9" s="238">
        <f>SUM(V10:V42)</f>
        <v>1365.7970000000003</v>
      </c>
      <c r="W9" s="237">
        <f>SUM(W10:W42)</f>
        <v>764.2950000000001</v>
      </c>
      <c r="X9" s="236">
        <f aca="true" t="shared" si="6" ref="X9:X42">SUM(T9:W9)</f>
        <v>44063.316</v>
      </c>
      <c r="Y9" s="235">
        <f>IF(ISERROR(R9/X9-1),"         /0",(R9/X9-1))</f>
        <v>0.009967588458390075</v>
      </c>
    </row>
    <row r="10" spans="1:25" ht="18.75" customHeight="1" thickTop="1">
      <c r="A10" s="206" t="s">
        <v>78</v>
      </c>
      <c r="B10" s="204">
        <v>4364.999999999999</v>
      </c>
      <c r="C10" s="200">
        <v>4238.501</v>
      </c>
      <c r="D10" s="201"/>
      <c r="E10" s="200"/>
      <c r="F10" s="199">
        <f t="shared" si="0"/>
        <v>8603.501</v>
      </c>
      <c r="G10" s="203">
        <f t="shared" si="1"/>
        <v>0.19332614887143137</v>
      </c>
      <c r="H10" s="202">
        <v>5829.108000000001</v>
      </c>
      <c r="I10" s="200">
        <v>4361</v>
      </c>
      <c r="J10" s="201"/>
      <c r="K10" s="200"/>
      <c r="L10" s="199">
        <f t="shared" si="2"/>
        <v>10190.108</v>
      </c>
      <c r="M10" s="205">
        <f t="shared" si="3"/>
        <v>-0.15570070503668854</v>
      </c>
      <c r="N10" s="204">
        <v>4364.999999999999</v>
      </c>
      <c r="O10" s="200">
        <v>4238.501</v>
      </c>
      <c r="P10" s="201"/>
      <c r="Q10" s="200"/>
      <c r="R10" s="199">
        <f t="shared" si="4"/>
        <v>8603.501</v>
      </c>
      <c r="S10" s="203">
        <f t="shared" si="5"/>
        <v>0.19332614887143137</v>
      </c>
      <c r="T10" s="202">
        <v>5829.108000000001</v>
      </c>
      <c r="U10" s="200">
        <v>4361</v>
      </c>
      <c r="V10" s="201"/>
      <c r="W10" s="200"/>
      <c r="X10" s="199">
        <f t="shared" si="6"/>
        <v>10190.108</v>
      </c>
      <c r="Y10" s="198">
        <f aca="true" t="shared" si="7" ref="Y10:Y42">IF(ISERROR(R10/X10-1),"         /0",IF(R10/X10&gt;5,"  *  ",(R10/X10-1)))</f>
        <v>-0.15570070503668854</v>
      </c>
    </row>
    <row r="11" spans="1:25" ht="18.75" customHeight="1">
      <c r="A11" s="215" t="s">
        <v>128</v>
      </c>
      <c r="B11" s="213">
        <v>4257.493</v>
      </c>
      <c r="C11" s="209">
        <v>1396.836</v>
      </c>
      <c r="D11" s="210"/>
      <c r="E11" s="209">
        <v>266.49</v>
      </c>
      <c r="F11" s="208">
        <f t="shared" si="0"/>
        <v>5920.819</v>
      </c>
      <c r="G11" s="212">
        <f t="shared" si="1"/>
        <v>0.13304457516013535</v>
      </c>
      <c r="H11" s="211">
        <v>3666.704</v>
      </c>
      <c r="I11" s="209">
        <v>1063.512</v>
      </c>
      <c r="J11" s="210"/>
      <c r="K11" s="209">
        <v>195.60100000000003</v>
      </c>
      <c r="L11" s="208">
        <f t="shared" si="2"/>
        <v>4925.817</v>
      </c>
      <c r="M11" s="214">
        <f t="shared" si="3"/>
        <v>0.20199735394148832</v>
      </c>
      <c r="N11" s="213">
        <v>4257.493</v>
      </c>
      <c r="O11" s="209">
        <v>1396.836</v>
      </c>
      <c r="P11" s="210"/>
      <c r="Q11" s="209">
        <v>266.49</v>
      </c>
      <c r="R11" s="208">
        <f t="shared" si="4"/>
        <v>5920.819</v>
      </c>
      <c r="S11" s="212">
        <f t="shared" si="5"/>
        <v>0.13304457516013535</v>
      </c>
      <c r="T11" s="211">
        <v>3666.704</v>
      </c>
      <c r="U11" s="209">
        <v>1063.512</v>
      </c>
      <c r="V11" s="210"/>
      <c r="W11" s="209">
        <v>195.60100000000003</v>
      </c>
      <c r="X11" s="208">
        <f t="shared" si="6"/>
        <v>4925.817</v>
      </c>
      <c r="Y11" s="207">
        <f t="shared" si="7"/>
        <v>0.20199735394148832</v>
      </c>
    </row>
    <row r="12" spans="1:25" ht="18.75" customHeight="1">
      <c r="A12" s="206" t="s">
        <v>127</v>
      </c>
      <c r="B12" s="204">
        <v>3363.8019999999997</v>
      </c>
      <c r="C12" s="200">
        <v>1973.5859999999998</v>
      </c>
      <c r="D12" s="201"/>
      <c r="E12" s="200"/>
      <c r="F12" s="199">
        <f t="shared" si="0"/>
        <v>5337.387999999999</v>
      </c>
      <c r="G12" s="203">
        <f t="shared" si="1"/>
        <v>0.11993450887872172</v>
      </c>
      <c r="H12" s="202">
        <v>3885.276</v>
      </c>
      <c r="I12" s="200">
        <v>2538.4539999999997</v>
      </c>
      <c r="J12" s="201"/>
      <c r="K12" s="200"/>
      <c r="L12" s="199">
        <f t="shared" si="2"/>
        <v>6423.73</v>
      </c>
      <c r="M12" s="205">
        <f t="shared" si="3"/>
        <v>-0.16911389488661577</v>
      </c>
      <c r="N12" s="204">
        <v>3363.8019999999997</v>
      </c>
      <c r="O12" s="200">
        <v>1973.5859999999998</v>
      </c>
      <c r="P12" s="201"/>
      <c r="Q12" s="200"/>
      <c r="R12" s="199">
        <f t="shared" si="4"/>
        <v>5337.387999999999</v>
      </c>
      <c r="S12" s="203">
        <f t="shared" si="5"/>
        <v>0.11993450887872172</v>
      </c>
      <c r="T12" s="202">
        <v>3885.276</v>
      </c>
      <c r="U12" s="200">
        <v>2538.4539999999997</v>
      </c>
      <c r="V12" s="201"/>
      <c r="W12" s="200"/>
      <c r="X12" s="199">
        <f t="shared" si="6"/>
        <v>6423.73</v>
      </c>
      <c r="Y12" s="198">
        <f t="shared" si="7"/>
        <v>-0.16911389488661577</v>
      </c>
    </row>
    <row r="13" spans="1:25" ht="18.75" customHeight="1">
      <c r="A13" s="206" t="s">
        <v>81</v>
      </c>
      <c r="B13" s="204">
        <v>1855.5270000000003</v>
      </c>
      <c r="C13" s="200">
        <v>1228.9579999999999</v>
      </c>
      <c r="D13" s="201"/>
      <c r="E13" s="200"/>
      <c r="F13" s="199">
        <f t="shared" si="0"/>
        <v>3084.485</v>
      </c>
      <c r="G13" s="203">
        <f t="shared" si="1"/>
        <v>0.0693103431151687</v>
      </c>
      <c r="H13" s="202">
        <v>1203.258</v>
      </c>
      <c r="I13" s="200">
        <v>816.736</v>
      </c>
      <c r="J13" s="201"/>
      <c r="K13" s="200"/>
      <c r="L13" s="199">
        <f t="shared" si="2"/>
        <v>2019.9940000000001</v>
      </c>
      <c r="M13" s="205">
        <f t="shared" si="3"/>
        <v>0.5269773078533897</v>
      </c>
      <c r="N13" s="204">
        <v>1855.5270000000003</v>
      </c>
      <c r="O13" s="200">
        <v>1228.9579999999999</v>
      </c>
      <c r="P13" s="201"/>
      <c r="Q13" s="200"/>
      <c r="R13" s="199">
        <f t="shared" si="4"/>
        <v>3084.485</v>
      </c>
      <c r="S13" s="203">
        <f t="shared" si="5"/>
        <v>0.0693103431151687</v>
      </c>
      <c r="T13" s="202">
        <v>1203.258</v>
      </c>
      <c r="U13" s="200">
        <v>816.736</v>
      </c>
      <c r="V13" s="201"/>
      <c r="W13" s="200"/>
      <c r="X13" s="199">
        <f t="shared" si="6"/>
        <v>2019.9940000000001</v>
      </c>
      <c r="Y13" s="198">
        <f t="shared" si="7"/>
        <v>0.5269773078533897</v>
      </c>
    </row>
    <row r="14" spans="1:25" ht="18.75" customHeight="1">
      <c r="A14" s="206" t="s">
        <v>126</v>
      </c>
      <c r="B14" s="204">
        <v>2161.4809999999998</v>
      </c>
      <c r="C14" s="200">
        <v>682.884</v>
      </c>
      <c r="D14" s="201"/>
      <c r="E14" s="200"/>
      <c r="F14" s="199">
        <f t="shared" si="0"/>
        <v>2844.365</v>
      </c>
      <c r="G14" s="203">
        <f t="shared" si="1"/>
        <v>0.06391469373162029</v>
      </c>
      <c r="H14" s="202"/>
      <c r="I14" s="200"/>
      <c r="J14" s="201"/>
      <c r="K14" s="200"/>
      <c r="L14" s="199">
        <f t="shared" si="2"/>
        <v>0</v>
      </c>
      <c r="M14" s="205" t="str">
        <f t="shared" si="3"/>
        <v>         /0</v>
      </c>
      <c r="N14" s="204">
        <v>2161.4809999999998</v>
      </c>
      <c r="O14" s="200">
        <v>682.884</v>
      </c>
      <c r="P14" s="201"/>
      <c r="Q14" s="200"/>
      <c r="R14" s="199">
        <f t="shared" si="4"/>
        <v>2844.365</v>
      </c>
      <c r="S14" s="203">
        <f t="shared" si="5"/>
        <v>0.06391469373162029</v>
      </c>
      <c r="T14" s="202"/>
      <c r="U14" s="200"/>
      <c r="V14" s="201"/>
      <c r="W14" s="200"/>
      <c r="X14" s="199">
        <f t="shared" si="6"/>
        <v>0</v>
      </c>
      <c r="Y14" s="198" t="str">
        <f t="shared" si="7"/>
        <v>         /0</v>
      </c>
    </row>
    <row r="15" spans="1:25" ht="18.75" customHeight="1">
      <c r="A15" s="206" t="s">
        <v>65</v>
      </c>
      <c r="B15" s="204">
        <v>1528.8180000000004</v>
      </c>
      <c r="C15" s="200">
        <v>1115.5359999999998</v>
      </c>
      <c r="D15" s="201">
        <v>14.017999999999999</v>
      </c>
      <c r="E15" s="200">
        <v>9.764999999999999</v>
      </c>
      <c r="F15" s="199">
        <f t="shared" si="0"/>
        <v>2668.137</v>
      </c>
      <c r="G15" s="203">
        <f t="shared" si="1"/>
        <v>0.05995473829448899</v>
      </c>
      <c r="H15" s="202">
        <v>2005.0719999999994</v>
      </c>
      <c r="I15" s="200">
        <v>1448.069</v>
      </c>
      <c r="J15" s="201">
        <v>4.0569999999999995</v>
      </c>
      <c r="K15" s="200">
        <v>0.005</v>
      </c>
      <c r="L15" s="199">
        <f t="shared" si="2"/>
        <v>3457.2029999999995</v>
      </c>
      <c r="M15" s="205">
        <f t="shared" si="3"/>
        <v>-0.228238260813727</v>
      </c>
      <c r="N15" s="204">
        <v>1528.8180000000004</v>
      </c>
      <c r="O15" s="200">
        <v>1115.5359999999998</v>
      </c>
      <c r="P15" s="201">
        <v>14.017999999999999</v>
      </c>
      <c r="Q15" s="200">
        <v>9.764999999999999</v>
      </c>
      <c r="R15" s="199">
        <f t="shared" si="4"/>
        <v>2668.137</v>
      </c>
      <c r="S15" s="203">
        <f t="shared" si="5"/>
        <v>0.05995473829448899</v>
      </c>
      <c r="T15" s="202">
        <v>2005.0719999999994</v>
      </c>
      <c r="U15" s="200">
        <v>1448.069</v>
      </c>
      <c r="V15" s="201">
        <v>4.0569999999999995</v>
      </c>
      <c r="W15" s="200">
        <v>0.005</v>
      </c>
      <c r="X15" s="199">
        <f t="shared" si="6"/>
        <v>3457.2029999999995</v>
      </c>
      <c r="Y15" s="198">
        <f t="shared" si="7"/>
        <v>-0.228238260813727</v>
      </c>
    </row>
    <row r="16" spans="1:25" ht="18.75" customHeight="1">
      <c r="A16" s="206" t="s">
        <v>125</v>
      </c>
      <c r="B16" s="204"/>
      <c r="C16" s="200"/>
      <c r="D16" s="201">
        <v>1271.198</v>
      </c>
      <c r="E16" s="200">
        <v>1150.205</v>
      </c>
      <c r="F16" s="199">
        <f t="shared" si="0"/>
        <v>2421.4030000000002</v>
      </c>
      <c r="G16" s="203">
        <f t="shared" si="1"/>
        <v>0.0544104681170759</v>
      </c>
      <c r="H16" s="202"/>
      <c r="I16" s="200"/>
      <c r="J16" s="201"/>
      <c r="K16" s="200"/>
      <c r="L16" s="199">
        <f t="shared" si="2"/>
        <v>0</v>
      </c>
      <c r="M16" s="205" t="str">
        <f t="shared" si="3"/>
        <v>         /0</v>
      </c>
      <c r="N16" s="204"/>
      <c r="O16" s="200"/>
      <c r="P16" s="201">
        <v>1271.198</v>
      </c>
      <c r="Q16" s="200">
        <v>1150.205</v>
      </c>
      <c r="R16" s="199">
        <f t="shared" si="4"/>
        <v>2421.4030000000002</v>
      </c>
      <c r="S16" s="203">
        <f t="shared" si="5"/>
        <v>0.0544104681170759</v>
      </c>
      <c r="T16" s="202"/>
      <c r="U16" s="200"/>
      <c r="V16" s="201"/>
      <c r="W16" s="200"/>
      <c r="X16" s="199">
        <f t="shared" si="6"/>
        <v>0</v>
      </c>
      <c r="Y16" s="198" t="str">
        <f t="shared" si="7"/>
        <v>         /0</v>
      </c>
    </row>
    <row r="17" spans="1:25" ht="18.75" customHeight="1">
      <c r="A17" s="206" t="s">
        <v>124</v>
      </c>
      <c r="B17" s="204"/>
      <c r="C17" s="200"/>
      <c r="D17" s="201">
        <v>1992.546</v>
      </c>
      <c r="E17" s="200">
        <v>423.546</v>
      </c>
      <c r="F17" s="199">
        <f t="shared" si="0"/>
        <v>2416.092</v>
      </c>
      <c r="G17" s="203">
        <f t="shared" si="1"/>
        <v>0.054291126563369305</v>
      </c>
      <c r="H17" s="202"/>
      <c r="I17" s="200"/>
      <c r="J17" s="201">
        <v>1003.1110000000001</v>
      </c>
      <c r="K17" s="200">
        <v>418.41300000000007</v>
      </c>
      <c r="L17" s="199">
        <f t="shared" si="2"/>
        <v>1421.5240000000001</v>
      </c>
      <c r="M17" s="205">
        <f t="shared" si="3"/>
        <v>0.6996491089844419</v>
      </c>
      <c r="N17" s="204"/>
      <c r="O17" s="200"/>
      <c r="P17" s="201">
        <v>1992.546</v>
      </c>
      <c r="Q17" s="200">
        <v>423.546</v>
      </c>
      <c r="R17" s="199">
        <f t="shared" si="4"/>
        <v>2416.092</v>
      </c>
      <c r="S17" s="203">
        <f t="shared" si="5"/>
        <v>0.054291126563369305</v>
      </c>
      <c r="T17" s="202"/>
      <c r="U17" s="200"/>
      <c r="V17" s="201">
        <v>1003.1110000000001</v>
      </c>
      <c r="W17" s="200">
        <v>418.41300000000007</v>
      </c>
      <c r="X17" s="199">
        <f t="shared" si="6"/>
        <v>1421.5240000000001</v>
      </c>
      <c r="Y17" s="198">
        <f t="shared" si="7"/>
        <v>0.6996491089844419</v>
      </c>
    </row>
    <row r="18" spans="1:25" ht="18.75" customHeight="1">
      <c r="A18" s="206" t="s">
        <v>123</v>
      </c>
      <c r="B18" s="204">
        <v>1219.8909999999998</v>
      </c>
      <c r="C18" s="200">
        <v>825.2829999999999</v>
      </c>
      <c r="D18" s="201"/>
      <c r="E18" s="200"/>
      <c r="F18" s="199">
        <f t="shared" si="0"/>
        <v>2045.1739999999998</v>
      </c>
      <c r="G18" s="203">
        <f t="shared" si="1"/>
        <v>0.04595636278672842</v>
      </c>
      <c r="H18" s="202">
        <v>1542.759</v>
      </c>
      <c r="I18" s="200">
        <v>702.197</v>
      </c>
      <c r="J18" s="201"/>
      <c r="K18" s="200"/>
      <c r="L18" s="199">
        <f t="shared" si="2"/>
        <v>2244.956</v>
      </c>
      <c r="M18" s="205">
        <f t="shared" si="3"/>
        <v>-0.08899149916523996</v>
      </c>
      <c r="N18" s="204">
        <v>1219.8909999999998</v>
      </c>
      <c r="O18" s="200">
        <v>825.2829999999999</v>
      </c>
      <c r="P18" s="201"/>
      <c r="Q18" s="200"/>
      <c r="R18" s="199">
        <f t="shared" si="4"/>
        <v>2045.1739999999998</v>
      </c>
      <c r="S18" s="203">
        <f t="shared" si="5"/>
        <v>0.04595636278672842</v>
      </c>
      <c r="T18" s="202">
        <v>1542.759</v>
      </c>
      <c r="U18" s="200">
        <v>702.197</v>
      </c>
      <c r="V18" s="201"/>
      <c r="W18" s="200"/>
      <c r="X18" s="199">
        <f t="shared" si="6"/>
        <v>2244.956</v>
      </c>
      <c r="Y18" s="198">
        <f t="shared" si="7"/>
        <v>-0.08899149916523996</v>
      </c>
    </row>
    <row r="19" spans="1:25" ht="18.75" customHeight="1">
      <c r="A19" s="206" t="s">
        <v>122</v>
      </c>
      <c r="B19" s="204">
        <v>1185.328</v>
      </c>
      <c r="C19" s="200">
        <v>742.3489999999999</v>
      </c>
      <c r="D19" s="201"/>
      <c r="E19" s="200"/>
      <c r="F19" s="199">
        <f t="shared" si="0"/>
        <v>1927.677</v>
      </c>
      <c r="G19" s="203">
        <f t="shared" si="1"/>
        <v>0.04331613033787457</v>
      </c>
      <c r="H19" s="202">
        <v>920.974</v>
      </c>
      <c r="I19" s="200">
        <v>396.379</v>
      </c>
      <c r="J19" s="201"/>
      <c r="K19" s="200"/>
      <c r="L19" s="199">
        <f t="shared" si="2"/>
        <v>1317.353</v>
      </c>
      <c r="M19" s="205">
        <f t="shared" si="3"/>
        <v>0.46329571496781785</v>
      </c>
      <c r="N19" s="204">
        <v>1185.328</v>
      </c>
      <c r="O19" s="200">
        <v>742.3489999999999</v>
      </c>
      <c r="P19" s="201"/>
      <c r="Q19" s="200"/>
      <c r="R19" s="199">
        <f t="shared" si="4"/>
        <v>1927.677</v>
      </c>
      <c r="S19" s="203">
        <f t="shared" si="5"/>
        <v>0.04331613033787457</v>
      </c>
      <c r="T19" s="202">
        <v>920.974</v>
      </c>
      <c r="U19" s="200">
        <v>396.379</v>
      </c>
      <c r="V19" s="201"/>
      <c r="W19" s="200"/>
      <c r="X19" s="199">
        <f t="shared" si="6"/>
        <v>1317.353</v>
      </c>
      <c r="Y19" s="198">
        <f t="shared" si="7"/>
        <v>0.46329571496781785</v>
      </c>
    </row>
    <row r="20" spans="1:25" ht="18.75" customHeight="1">
      <c r="A20" s="206" t="s">
        <v>121</v>
      </c>
      <c r="B20" s="204"/>
      <c r="C20" s="200"/>
      <c r="D20" s="201">
        <v>847.717</v>
      </c>
      <c r="E20" s="200">
        <v>512.185</v>
      </c>
      <c r="F20" s="199">
        <f t="shared" si="0"/>
        <v>1359.902</v>
      </c>
      <c r="G20" s="203">
        <f t="shared" si="1"/>
        <v>0.030557864351100476</v>
      </c>
      <c r="H20" s="202"/>
      <c r="I20" s="200"/>
      <c r="J20" s="201"/>
      <c r="K20" s="200"/>
      <c r="L20" s="199">
        <f t="shared" si="2"/>
        <v>0</v>
      </c>
      <c r="M20" s="205" t="str">
        <f t="shared" si="3"/>
        <v>         /0</v>
      </c>
      <c r="N20" s="204"/>
      <c r="O20" s="200"/>
      <c r="P20" s="201">
        <v>847.717</v>
      </c>
      <c r="Q20" s="200">
        <v>512.185</v>
      </c>
      <c r="R20" s="199">
        <f t="shared" si="4"/>
        <v>1359.902</v>
      </c>
      <c r="S20" s="203">
        <f t="shared" si="5"/>
        <v>0.030557864351100476</v>
      </c>
      <c r="T20" s="202"/>
      <c r="U20" s="200"/>
      <c r="V20" s="201"/>
      <c r="W20" s="200"/>
      <c r="X20" s="199">
        <f t="shared" si="6"/>
        <v>0</v>
      </c>
      <c r="Y20" s="198" t="str">
        <f t="shared" si="7"/>
        <v>         /0</v>
      </c>
    </row>
    <row r="21" spans="1:25" ht="18.75" customHeight="1">
      <c r="A21" s="206" t="s">
        <v>120</v>
      </c>
      <c r="B21" s="204">
        <v>428.955</v>
      </c>
      <c r="C21" s="200">
        <v>224.69000000000003</v>
      </c>
      <c r="D21" s="201"/>
      <c r="E21" s="200"/>
      <c r="F21" s="199">
        <f t="shared" si="0"/>
        <v>653.645</v>
      </c>
      <c r="G21" s="203">
        <f t="shared" si="1"/>
        <v>0.014687819595658414</v>
      </c>
      <c r="H21" s="202">
        <v>399.12199999999996</v>
      </c>
      <c r="I21" s="200">
        <v>223.097</v>
      </c>
      <c r="J21" s="201"/>
      <c r="K21" s="200"/>
      <c r="L21" s="199">
        <f t="shared" si="2"/>
        <v>622.2189999999999</v>
      </c>
      <c r="M21" s="205">
        <f t="shared" si="3"/>
        <v>0.050506332979224355</v>
      </c>
      <c r="N21" s="204">
        <v>428.955</v>
      </c>
      <c r="O21" s="200">
        <v>224.69000000000003</v>
      </c>
      <c r="P21" s="201"/>
      <c r="Q21" s="200"/>
      <c r="R21" s="199">
        <f t="shared" si="4"/>
        <v>653.645</v>
      </c>
      <c r="S21" s="203">
        <f t="shared" si="5"/>
        <v>0.014687819595658414</v>
      </c>
      <c r="T21" s="202">
        <v>399.12199999999996</v>
      </c>
      <c r="U21" s="200">
        <v>223.097</v>
      </c>
      <c r="V21" s="201"/>
      <c r="W21" s="200"/>
      <c r="X21" s="199">
        <f t="shared" si="6"/>
        <v>622.2189999999999</v>
      </c>
      <c r="Y21" s="198">
        <f t="shared" si="7"/>
        <v>0.050506332979224355</v>
      </c>
    </row>
    <row r="22" spans="1:25" ht="18.75" customHeight="1">
      <c r="A22" s="206" t="s">
        <v>110</v>
      </c>
      <c r="B22" s="204">
        <v>114.415</v>
      </c>
      <c r="C22" s="200">
        <v>460.068</v>
      </c>
      <c r="D22" s="201"/>
      <c r="E22" s="200"/>
      <c r="F22" s="199">
        <f t="shared" si="0"/>
        <v>574.483</v>
      </c>
      <c r="G22" s="203">
        <f t="shared" si="1"/>
        <v>0.0129089990205274</v>
      </c>
      <c r="H22" s="202">
        <v>104.972</v>
      </c>
      <c r="I22" s="200">
        <v>322.43699999999995</v>
      </c>
      <c r="J22" s="201"/>
      <c r="K22" s="200"/>
      <c r="L22" s="199">
        <f t="shared" si="2"/>
        <v>427.40899999999993</v>
      </c>
      <c r="M22" s="205">
        <f t="shared" si="3"/>
        <v>0.3441059968320743</v>
      </c>
      <c r="N22" s="204">
        <v>114.415</v>
      </c>
      <c r="O22" s="200">
        <v>460.068</v>
      </c>
      <c r="P22" s="201"/>
      <c r="Q22" s="200"/>
      <c r="R22" s="199">
        <f t="shared" si="4"/>
        <v>574.483</v>
      </c>
      <c r="S22" s="203">
        <f t="shared" si="5"/>
        <v>0.0129089990205274</v>
      </c>
      <c r="T22" s="202">
        <v>104.972</v>
      </c>
      <c r="U22" s="200">
        <v>322.43699999999995</v>
      </c>
      <c r="V22" s="201"/>
      <c r="W22" s="200"/>
      <c r="X22" s="199">
        <f t="shared" si="6"/>
        <v>427.40899999999993</v>
      </c>
      <c r="Y22" s="198">
        <f t="shared" si="7"/>
        <v>0.3441059968320743</v>
      </c>
    </row>
    <row r="23" spans="1:25" ht="18.75" customHeight="1">
      <c r="A23" s="206" t="s">
        <v>83</v>
      </c>
      <c r="B23" s="204">
        <v>315.856</v>
      </c>
      <c r="C23" s="200">
        <v>217.40900000000002</v>
      </c>
      <c r="D23" s="201"/>
      <c r="E23" s="200"/>
      <c r="F23" s="199">
        <f t="shared" si="0"/>
        <v>533.265</v>
      </c>
      <c r="G23" s="203">
        <f t="shared" si="1"/>
        <v>0.011982804300008084</v>
      </c>
      <c r="H23" s="202">
        <v>391.169</v>
      </c>
      <c r="I23" s="200">
        <v>334.409</v>
      </c>
      <c r="J23" s="201"/>
      <c r="K23" s="200"/>
      <c r="L23" s="199">
        <f t="shared" si="2"/>
        <v>725.578</v>
      </c>
      <c r="M23" s="205">
        <f t="shared" si="3"/>
        <v>-0.26504800310924537</v>
      </c>
      <c r="N23" s="204">
        <v>315.856</v>
      </c>
      <c r="O23" s="200">
        <v>217.40900000000002</v>
      </c>
      <c r="P23" s="201"/>
      <c r="Q23" s="200"/>
      <c r="R23" s="199">
        <f t="shared" si="4"/>
        <v>533.265</v>
      </c>
      <c r="S23" s="203">
        <f t="shared" si="5"/>
        <v>0.011982804300008084</v>
      </c>
      <c r="T23" s="202">
        <v>391.169</v>
      </c>
      <c r="U23" s="200">
        <v>334.409</v>
      </c>
      <c r="V23" s="201"/>
      <c r="W23" s="200"/>
      <c r="X23" s="199">
        <f t="shared" si="6"/>
        <v>725.578</v>
      </c>
      <c r="Y23" s="198">
        <f t="shared" si="7"/>
        <v>-0.26504800310924537</v>
      </c>
    </row>
    <row r="24" spans="1:25" ht="18.75" customHeight="1">
      <c r="A24" s="206" t="s">
        <v>119</v>
      </c>
      <c r="B24" s="204">
        <v>305.122</v>
      </c>
      <c r="C24" s="200">
        <v>126.325</v>
      </c>
      <c r="D24" s="201"/>
      <c r="E24" s="200"/>
      <c r="F24" s="199">
        <f t="shared" si="0"/>
        <v>431.447</v>
      </c>
      <c r="G24" s="203">
        <f t="shared" si="1"/>
        <v>0.009694888970447317</v>
      </c>
      <c r="H24" s="202">
        <v>264.994</v>
      </c>
      <c r="I24" s="200">
        <v>131.001</v>
      </c>
      <c r="J24" s="201"/>
      <c r="K24" s="200"/>
      <c r="L24" s="199">
        <f t="shared" si="2"/>
        <v>395.995</v>
      </c>
      <c r="M24" s="205">
        <f t="shared" si="3"/>
        <v>0.08952638290887505</v>
      </c>
      <c r="N24" s="204">
        <v>305.122</v>
      </c>
      <c r="O24" s="200">
        <v>126.325</v>
      </c>
      <c r="P24" s="201"/>
      <c r="Q24" s="200"/>
      <c r="R24" s="199">
        <f t="shared" si="4"/>
        <v>431.447</v>
      </c>
      <c r="S24" s="203">
        <f t="shared" si="5"/>
        <v>0.009694888970447317</v>
      </c>
      <c r="T24" s="202">
        <v>264.994</v>
      </c>
      <c r="U24" s="200">
        <v>131.001</v>
      </c>
      <c r="V24" s="201"/>
      <c r="W24" s="200"/>
      <c r="X24" s="199">
        <f t="shared" si="6"/>
        <v>395.995</v>
      </c>
      <c r="Y24" s="198">
        <f t="shared" si="7"/>
        <v>0.08952638290887505</v>
      </c>
    </row>
    <row r="25" spans="1:25" ht="18.75" customHeight="1">
      <c r="A25" s="206" t="s">
        <v>118</v>
      </c>
      <c r="B25" s="204">
        <v>365.402</v>
      </c>
      <c r="C25" s="200">
        <v>8.438</v>
      </c>
      <c r="D25" s="201"/>
      <c r="E25" s="200"/>
      <c r="F25" s="199">
        <f t="shared" si="0"/>
        <v>373.84</v>
      </c>
      <c r="G25" s="203">
        <f t="shared" si="1"/>
        <v>0.008400422978284758</v>
      </c>
      <c r="H25" s="202">
        <v>304.495</v>
      </c>
      <c r="I25" s="200">
        <v>0.056</v>
      </c>
      <c r="J25" s="201"/>
      <c r="K25" s="200"/>
      <c r="L25" s="199">
        <f t="shared" si="2"/>
        <v>304.551</v>
      </c>
      <c r="M25" s="205">
        <f t="shared" si="3"/>
        <v>0.22751197664758926</v>
      </c>
      <c r="N25" s="204">
        <v>365.402</v>
      </c>
      <c r="O25" s="200">
        <v>8.438</v>
      </c>
      <c r="P25" s="201"/>
      <c r="Q25" s="200"/>
      <c r="R25" s="199">
        <f t="shared" si="4"/>
        <v>373.84</v>
      </c>
      <c r="S25" s="203">
        <f t="shared" si="5"/>
        <v>0.008400422978284758</v>
      </c>
      <c r="T25" s="202">
        <v>304.495</v>
      </c>
      <c r="U25" s="200">
        <v>0.056</v>
      </c>
      <c r="V25" s="201"/>
      <c r="W25" s="200"/>
      <c r="X25" s="199">
        <f t="shared" si="6"/>
        <v>304.551</v>
      </c>
      <c r="Y25" s="198">
        <f t="shared" si="7"/>
        <v>0.22751197664758926</v>
      </c>
    </row>
    <row r="26" spans="1:25" ht="18.75" customHeight="1">
      <c r="A26" s="206" t="s">
        <v>107</v>
      </c>
      <c r="B26" s="204">
        <v>229.578</v>
      </c>
      <c r="C26" s="200">
        <v>124.09700000000001</v>
      </c>
      <c r="D26" s="201"/>
      <c r="E26" s="200"/>
      <c r="F26" s="199">
        <f t="shared" si="0"/>
        <v>353.675</v>
      </c>
      <c r="G26" s="203">
        <f t="shared" si="1"/>
        <v>0.007947302580903226</v>
      </c>
      <c r="H26" s="202">
        <v>442.86199999999997</v>
      </c>
      <c r="I26" s="200">
        <v>215.014</v>
      </c>
      <c r="J26" s="201"/>
      <c r="K26" s="200"/>
      <c r="L26" s="199">
        <f t="shared" si="2"/>
        <v>657.876</v>
      </c>
      <c r="M26" s="205">
        <f t="shared" si="3"/>
        <v>-0.462398689114666</v>
      </c>
      <c r="N26" s="204">
        <v>229.578</v>
      </c>
      <c r="O26" s="200">
        <v>124.09700000000001</v>
      </c>
      <c r="P26" s="201"/>
      <c r="Q26" s="200"/>
      <c r="R26" s="199">
        <f t="shared" si="4"/>
        <v>353.675</v>
      </c>
      <c r="S26" s="203">
        <f t="shared" si="5"/>
        <v>0.007947302580903226</v>
      </c>
      <c r="T26" s="202">
        <v>442.86199999999997</v>
      </c>
      <c r="U26" s="200">
        <v>215.014</v>
      </c>
      <c r="V26" s="201"/>
      <c r="W26" s="200"/>
      <c r="X26" s="199">
        <f t="shared" si="6"/>
        <v>657.876</v>
      </c>
      <c r="Y26" s="198">
        <f t="shared" si="7"/>
        <v>-0.462398689114666</v>
      </c>
    </row>
    <row r="27" spans="1:25" ht="18.75" customHeight="1">
      <c r="A27" s="206" t="s">
        <v>93</v>
      </c>
      <c r="B27" s="204">
        <v>96.914</v>
      </c>
      <c r="C27" s="200">
        <v>230.196</v>
      </c>
      <c r="D27" s="201"/>
      <c r="E27" s="200"/>
      <c r="F27" s="199">
        <f t="shared" si="0"/>
        <v>327.11</v>
      </c>
      <c r="G27" s="203">
        <f t="shared" si="1"/>
        <v>0.007350370105999165</v>
      </c>
      <c r="H27" s="202">
        <v>6.487</v>
      </c>
      <c r="I27" s="200">
        <v>20.883</v>
      </c>
      <c r="J27" s="201"/>
      <c r="K27" s="200"/>
      <c r="L27" s="199">
        <f t="shared" si="2"/>
        <v>27.369999999999997</v>
      </c>
      <c r="M27" s="205">
        <f t="shared" si="3"/>
        <v>10.95140664961637</v>
      </c>
      <c r="N27" s="204">
        <v>96.914</v>
      </c>
      <c r="O27" s="200">
        <v>230.196</v>
      </c>
      <c r="P27" s="201"/>
      <c r="Q27" s="200"/>
      <c r="R27" s="199">
        <f t="shared" si="4"/>
        <v>327.11</v>
      </c>
      <c r="S27" s="203">
        <f t="shared" si="5"/>
        <v>0.007350370105999165</v>
      </c>
      <c r="T27" s="202">
        <v>6.487</v>
      </c>
      <c r="U27" s="200">
        <v>20.883</v>
      </c>
      <c r="V27" s="201"/>
      <c r="W27" s="200"/>
      <c r="X27" s="199">
        <f t="shared" si="6"/>
        <v>27.369999999999997</v>
      </c>
      <c r="Y27" s="198" t="str">
        <f t="shared" si="7"/>
        <v>  *  </v>
      </c>
    </row>
    <row r="28" spans="1:25" ht="18.75" customHeight="1">
      <c r="A28" s="206" t="s">
        <v>63</v>
      </c>
      <c r="B28" s="204">
        <v>234.372</v>
      </c>
      <c r="C28" s="200">
        <v>88.39800000000001</v>
      </c>
      <c r="D28" s="201">
        <v>0.37</v>
      </c>
      <c r="E28" s="200">
        <v>0</v>
      </c>
      <c r="F28" s="199">
        <f t="shared" si="0"/>
        <v>323.14000000000004</v>
      </c>
      <c r="G28" s="203">
        <f t="shared" si="1"/>
        <v>0.0072611616766609715</v>
      </c>
      <c r="H28" s="202">
        <v>108.96399999999998</v>
      </c>
      <c r="I28" s="200">
        <v>36.74</v>
      </c>
      <c r="J28" s="201">
        <v>0</v>
      </c>
      <c r="K28" s="200">
        <v>0</v>
      </c>
      <c r="L28" s="199">
        <f t="shared" si="2"/>
        <v>145.70399999999998</v>
      </c>
      <c r="M28" s="205">
        <f t="shared" si="3"/>
        <v>1.2177840004392473</v>
      </c>
      <c r="N28" s="204">
        <v>234.372</v>
      </c>
      <c r="O28" s="200">
        <v>88.39800000000001</v>
      </c>
      <c r="P28" s="201">
        <v>0.37</v>
      </c>
      <c r="Q28" s="200">
        <v>0</v>
      </c>
      <c r="R28" s="199">
        <f t="shared" si="4"/>
        <v>323.14000000000004</v>
      </c>
      <c r="S28" s="203">
        <f t="shared" si="5"/>
        <v>0.0072611616766609715</v>
      </c>
      <c r="T28" s="202">
        <v>108.96399999999998</v>
      </c>
      <c r="U28" s="200">
        <v>36.74</v>
      </c>
      <c r="V28" s="201">
        <v>0</v>
      </c>
      <c r="W28" s="200">
        <v>0</v>
      </c>
      <c r="X28" s="199">
        <f t="shared" si="6"/>
        <v>145.70399999999998</v>
      </c>
      <c r="Y28" s="198">
        <f t="shared" si="7"/>
        <v>1.2177840004392473</v>
      </c>
    </row>
    <row r="29" spans="1:25" ht="18.75" customHeight="1">
      <c r="A29" s="206" t="s">
        <v>117</v>
      </c>
      <c r="B29" s="204">
        <v>215.654</v>
      </c>
      <c r="C29" s="200">
        <v>83.946</v>
      </c>
      <c r="D29" s="201"/>
      <c r="E29" s="200"/>
      <c r="F29" s="199">
        <f t="shared" si="0"/>
        <v>299.6</v>
      </c>
      <c r="G29" s="203">
        <f t="shared" si="1"/>
        <v>0.006732202879023417</v>
      </c>
      <c r="H29" s="202">
        <v>329.121</v>
      </c>
      <c r="I29" s="200">
        <v>76.419</v>
      </c>
      <c r="J29" s="201"/>
      <c r="K29" s="200"/>
      <c r="L29" s="199">
        <f t="shared" si="2"/>
        <v>405.53999999999996</v>
      </c>
      <c r="M29" s="205">
        <f t="shared" si="3"/>
        <v>-0.2612319376633623</v>
      </c>
      <c r="N29" s="204">
        <v>215.654</v>
      </c>
      <c r="O29" s="200">
        <v>83.946</v>
      </c>
      <c r="P29" s="201"/>
      <c r="Q29" s="200"/>
      <c r="R29" s="199">
        <f t="shared" si="4"/>
        <v>299.6</v>
      </c>
      <c r="S29" s="203">
        <f t="shared" si="5"/>
        <v>0.006732202879023417</v>
      </c>
      <c r="T29" s="202">
        <v>329.121</v>
      </c>
      <c r="U29" s="200">
        <v>76.419</v>
      </c>
      <c r="V29" s="201"/>
      <c r="W29" s="200"/>
      <c r="X29" s="199">
        <f t="shared" si="6"/>
        <v>405.53999999999996</v>
      </c>
      <c r="Y29" s="198">
        <f t="shared" si="7"/>
        <v>-0.2612319376633623</v>
      </c>
    </row>
    <row r="30" spans="1:25" ht="18.75" customHeight="1">
      <c r="A30" s="206" t="s">
        <v>109</v>
      </c>
      <c r="B30" s="204">
        <v>4.962</v>
      </c>
      <c r="C30" s="200">
        <v>266.838</v>
      </c>
      <c r="D30" s="201"/>
      <c r="E30" s="200"/>
      <c r="F30" s="199">
        <f t="shared" si="0"/>
        <v>271.8</v>
      </c>
      <c r="G30" s="203">
        <f t="shared" si="1"/>
        <v>0.006107519167284929</v>
      </c>
      <c r="H30" s="202">
        <v>11.131</v>
      </c>
      <c r="I30" s="200">
        <v>208.314</v>
      </c>
      <c r="J30" s="201"/>
      <c r="K30" s="200"/>
      <c r="L30" s="199">
        <f t="shared" si="2"/>
        <v>219.445</v>
      </c>
      <c r="M30" s="205">
        <f t="shared" si="3"/>
        <v>0.23857914283761317</v>
      </c>
      <c r="N30" s="204">
        <v>4.962</v>
      </c>
      <c r="O30" s="200">
        <v>266.838</v>
      </c>
      <c r="P30" s="201"/>
      <c r="Q30" s="200"/>
      <c r="R30" s="199">
        <f t="shared" si="4"/>
        <v>271.8</v>
      </c>
      <c r="S30" s="203">
        <f t="shared" si="5"/>
        <v>0.006107519167284929</v>
      </c>
      <c r="T30" s="202">
        <v>11.131</v>
      </c>
      <c r="U30" s="200">
        <v>208.314</v>
      </c>
      <c r="V30" s="201"/>
      <c r="W30" s="200"/>
      <c r="X30" s="199">
        <f t="shared" si="6"/>
        <v>219.445</v>
      </c>
      <c r="Y30" s="198">
        <f t="shared" si="7"/>
        <v>0.23857914283761317</v>
      </c>
    </row>
    <row r="31" spans="1:25" ht="18.75" customHeight="1">
      <c r="A31" s="206" t="s">
        <v>104</v>
      </c>
      <c r="B31" s="204">
        <v>113.96799999999999</v>
      </c>
      <c r="C31" s="200">
        <v>144.655</v>
      </c>
      <c r="D31" s="201"/>
      <c r="E31" s="200"/>
      <c r="F31" s="199">
        <f t="shared" si="0"/>
        <v>258.623</v>
      </c>
      <c r="G31" s="203">
        <f t="shared" si="1"/>
        <v>0.005811423582048308</v>
      </c>
      <c r="H31" s="202">
        <v>75.91</v>
      </c>
      <c r="I31" s="200">
        <v>115.049</v>
      </c>
      <c r="J31" s="201"/>
      <c r="K31" s="200"/>
      <c r="L31" s="199">
        <f t="shared" si="2"/>
        <v>190.959</v>
      </c>
      <c r="M31" s="205">
        <f t="shared" si="3"/>
        <v>0.3543378421545986</v>
      </c>
      <c r="N31" s="204">
        <v>113.96799999999999</v>
      </c>
      <c r="O31" s="200">
        <v>144.655</v>
      </c>
      <c r="P31" s="201"/>
      <c r="Q31" s="200"/>
      <c r="R31" s="199">
        <f t="shared" si="4"/>
        <v>258.623</v>
      </c>
      <c r="S31" s="203">
        <f t="shared" si="5"/>
        <v>0.005811423582048308</v>
      </c>
      <c r="T31" s="202">
        <v>75.91</v>
      </c>
      <c r="U31" s="200">
        <v>115.049</v>
      </c>
      <c r="V31" s="201"/>
      <c r="W31" s="200"/>
      <c r="X31" s="199">
        <f t="shared" si="6"/>
        <v>190.959</v>
      </c>
      <c r="Y31" s="198">
        <f t="shared" si="7"/>
        <v>0.3543378421545986</v>
      </c>
    </row>
    <row r="32" spans="1:25" ht="18.75" customHeight="1">
      <c r="A32" s="206" t="s">
        <v>101</v>
      </c>
      <c r="B32" s="204">
        <v>120.9</v>
      </c>
      <c r="C32" s="200">
        <v>118.66600000000001</v>
      </c>
      <c r="D32" s="201"/>
      <c r="E32" s="200"/>
      <c r="F32" s="199">
        <f t="shared" si="0"/>
        <v>239.56600000000003</v>
      </c>
      <c r="G32" s="203">
        <f t="shared" si="1"/>
        <v>0.005383200650587863</v>
      </c>
      <c r="H32" s="202">
        <v>85.05</v>
      </c>
      <c r="I32" s="200">
        <v>30.925</v>
      </c>
      <c r="J32" s="201"/>
      <c r="K32" s="200"/>
      <c r="L32" s="199">
        <f t="shared" si="2"/>
        <v>115.975</v>
      </c>
      <c r="M32" s="205">
        <f t="shared" si="3"/>
        <v>1.0656693252856222</v>
      </c>
      <c r="N32" s="204">
        <v>120.9</v>
      </c>
      <c r="O32" s="200">
        <v>118.66600000000001</v>
      </c>
      <c r="P32" s="201"/>
      <c r="Q32" s="200"/>
      <c r="R32" s="199">
        <f t="shared" si="4"/>
        <v>239.56600000000003</v>
      </c>
      <c r="S32" s="203">
        <f t="shared" si="5"/>
        <v>0.005383200650587863</v>
      </c>
      <c r="T32" s="202">
        <v>85.05</v>
      </c>
      <c r="U32" s="200">
        <v>30.925</v>
      </c>
      <c r="V32" s="201"/>
      <c r="W32" s="200"/>
      <c r="X32" s="199">
        <f t="shared" si="6"/>
        <v>115.975</v>
      </c>
      <c r="Y32" s="198">
        <f t="shared" si="7"/>
        <v>1.0656693252856222</v>
      </c>
    </row>
    <row r="33" spans="1:25" ht="18.75" customHeight="1">
      <c r="A33" s="206" t="s">
        <v>108</v>
      </c>
      <c r="B33" s="204">
        <v>80.717</v>
      </c>
      <c r="C33" s="200">
        <v>150.052</v>
      </c>
      <c r="D33" s="201"/>
      <c r="E33" s="200"/>
      <c r="F33" s="199">
        <f t="shared" si="0"/>
        <v>230.769</v>
      </c>
      <c r="G33" s="203">
        <f t="shared" si="1"/>
        <v>0.005185526455905724</v>
      </c>
      <c r="H33" s="202"/>
      <c r="I33" s="200"/>
      <c r="J33" s="201"/>
      <c r="K33" s="200"/>
      <c r="L33" s="199">
        <f t="shared" si="2"/>
        <v>0</v>
      </c>
      <c r="M33" s="205" t="str">
        <f t="shared" si="3"/>
        <v>         /0</v>
      </c>
      <c r="N33" s="204">
        <v>80.717</v>
      </c>
      <c r="O33" s="200">
        <v>150.052</v>
      </c>
      <c r="P33" s="201"/>
      <c r="Q33" s="200"/>
      <c r="R33" s="199">
        <f t="shared" si="4"/>
        <v>230.769</v>
      </c>
      <c r="S33" s="203">
        <f t="shared" si="5"/>
        <v>0.005185526455905724</v>
      </c>
      <c r="T33" s="202"/>
      <c r="U33" s="200"/>
      <c r="V33" s="201"/>
      <c r="W33" s="200"/>
      <c r="X33" s="199">
        <f t="shared" si="6"/>
        <v>0</v>
      </c>
      <c r="Y33" s="198" t="str">
        <f t="shared" si="7"/>
        <v>         /0</v>
      </c>
    </row>
    <row r="34" spans="1:25" ht="18.75" customHeight="1">
      <c r="A34" s="206" t="s">
        <v>116</v>
      </c>
      <c r="B34" s="204"/>
      <c r="C34" s="200"/>
      <c r="D34" s="201">
        <v>201.489</v>
      </c>
      <c r="E34" s="200">
        <v>14.186</v>
      </c>
      <c r="F34" s="199">
        <f t="shared" si="0"/>
        <v>215.675</v>
      </c>
      <c r="G34" s="203">
        <f t="shared" si="1"/>
        <v>0.004846354659323683</v>
      </c>
      <c r="H34" s="202"/>
      <c r="I34" s="200"/>
      <c r="J34" s="201">
        <v>15.517</v>
      </c>
      <c r="K34" s="200">
        <v>0.856</v>
      </c>
      <c r="L34" s="199">
        <f t="shared" si="2"/>
        <v>16.373</v>
      </c>
      <c r="M34" s="205">
        <f t="shared" si="3"/>
        <v>12.172601233738472</v>
      </c>
      <c r="N34" s="204"/>
      <c r="O34" s="200"/>
      <c r="P34" s="201">
        <v>201.489</v>
      </c>
      <c r="Q34" s="200">
        <v>14.186</v>
      </c>
      <c r="R34" s="199">
        <f t="shared" si="4"/>
        <v>215.675</v>
      </c>
      <c r="S34" s="203">
        <f t="shared" si="5"/>
        <v>0.004846354659323683</v>
      </c>
      <c r="T34" s="202"/>
      <c r="U34" s="200"/>
      <c r="V34" s="201">
        <v>15.517</v>
      </c>
      <c r="W34" s="200">
        <v>0.856</v>
      </c>
      <c r="X34" s="199">
        <f t="shared" si="6"/>
        <v>16.373</v>
      </c>
      <c r="Y34" s="198" t="str">
        <f t="shared" si="7"/>
        <v>  *  </v>
      </c>
    </row>
    <row r="35" spans="1:25" ht="18.75" customHeight="1">
      <c r="A35" s="206" t="s">
        <v>98</v>
      </c>
      <c r="B35" s="204">
        <v>81.515</v>
      </c>
      <c r="C35" s="200">
        <v>59.878</v>
      </c>
      <c r="D35" s="201"/>
      <c r="E35" s="200"/>
      <c r="F35" s="199">
        <f t="shared" si="0"/>
        <v>141.393</v>
      </c>
      <c r="G35" s="203">
        <f t="shared" si="1"/>
        <v>0.003177190793303598</v>
      </c>
      <c r="H35" s="202">
        <v>77.188</v>
      </c>
      <c r="I35" s="200">
        <v>38.068</v>
      </c>
      <c r="J35" s="201"/>
      <c r="K35" s="200"/>
      <c r="L35" s="199">
        <f t="shared" si="2"/>
        <v>115.256</v>
      </c>
      <c r="M35" s="205">
        <f t="shared" si="3"/>
        <v>0.2267734434649824</v>
      </c>
      <c r="N35" s="204">
        <v>81.515</v>
      </c>
      <c r="O35" s="200">
        <v>59.878</v>
      </c>
      <c r="P35" s="201"/>
      <c r="Q35" s="200"/>
      <c r="R35" s="199">
        <f t="shared" si="4"/>
        <v>141.393</v>
      </c>
      <c r="S35" s="203">
        <f t="shared" si="5"/>
        <v>0.003177190793303598</v>
      </c>
      <c r="T35" s="202">
        <v>77.188</v>
      </c>
      <c r="U35" s="200">
        <v>38.068</v>
      </c>
      <c r="V35" s="201"/>
      <c r="W35" s="200"/>
      <c r="X35" s="199">
        <f t="shared" si="6"/>
        <v>115.256</v>
      </c>
      <c r="Y35" s="198">
        <f t="shared" si="7"/>
        <v>0.2267734434649824</v>
      </c>
    </row>
    <row r="36" spans="1:25" ht="18.75" customHeight="1">
      <c r="A36" s="206" t="s">
        <v>97</v>
      </c>
      <c r="B36" s="204">
        <v>49.779999999999994</v>
      </c>
      <c r="C36" s="200">
        <v>86.44000000000001</v>
      </c>
      <c r="D36" s="201"/>
      <c r="E36" s="200"/>
      <c r="F36" s="199">
        <f t="shared" si="0"/>
        <v>136.22</v>
      </c>
      <c r="G36" s="203">
        <f t="shared" si="1"/>
        <v>0.0030609501875185907</v>
      </c>
      <c r="H36" s="202">
        <v>0</v>
      </c>
      <c r="I36" s="200">
        <v>4.009</v>
      </c>
      <c r="J36" s="201"/>
      <c r="K36" s="200"/>
      <c r="L36" s="199">
        <f t="shared" si="2"/>
        <v>4.009</v>
      </c>
      <c r="M36" s="205">
        <f t="shared" si="3"/>
        <v>32.978548266400594</v>
      </c>
      <c r="N36" s="204">
        <v>49.779999999999994</v>
      </c>
      <c r="O36" s="200">
        <v>86.44000000000001</v>
      </c>
      <c r="P36" s="201"/>
      <c r="Q36" s="200"/>
      <c r="R36" s="199">
        <f t="shared" si="4"/>
        <v>136.22</v>
      </c>
      <c r="S36" s="203">
        <f t="shared" si="5"/>
        <v>0.0030609501875185907</v>
      </c>
      <c r="T36" s="202">
        <v>0</v>
      </c>
      <c r="U36" s="200">
        <v>4.009</v>
      </c>
      <c r="V36" s="201"/>
      <c r="W36" s="200"/>
      <c r="X36" s="199">
        <f t="shared" si="6"/>
        <v>4.009</v>
      </c>
      <c r="Y36" s="198" t="str">
        <f t="shared" si="7"/>
        <v>  *  </v>
      </c>
    </row>
    <row r="37" spans="1:25" ht="18.75" customHeight="1">
      <c r="A37" s="206" t="s">
        <v>92</v>
      </c>
      <c r="B37" s="204">
        <v>77.813</v>
      </c>
      <c r="C37" s="200">
        <v>36.911</v>
      </c>
      <c r="D37" s="201"/>
      <c r="E37" s="200"/>
      <c r="F37" s="199">
        <f t="shared" si="0"/>
        <v>114.724</v>
      </c>
      <c r="G37" s="203">
        <f t="shared" si="1"/>
        <v>0.0025779213721397946</v>
      </c>
      <c r="H37" s="202">
        <v>115.20199999999996</v>
      </c>
      <c r="I37" s="200">
        <v>42.99900000000001</v>
      </c>
      <c r="J37" s="201"/>
      <c r="K37" s="200"/>
      <c r="L37" s="199">
        <f t="shared" si="2"/>
        <v>158.20099999999996</v>
      </c>
      <c r="M37" s="205">
        <f t="shared" si="3"/>
        <v>-0.27482127167337733</v>
      </c>
      <c r="N37" s="204">
        <v>77.813</v>
      </c>
      <c r="O37" s="200">
        <v>36.911</v>
      </c>
      <c r="P37" s="201"/>
      <c r="Q37" s="200"/>
      <c r="R37" s="199">
        <f t="shared" si="4"/>
        <v>114.724</v>
      </c>
      <c r="S37" s="203">
        <f t="shared" si="5"/>
        <v>0.0025779213721397946</v>
      </c>
      <c r="T37" s="202">
        <v>115.20199999999996</v>
      </c>
      <c r="U37" s="200">
        <v>42.99900000000001</v>
      </c>
      <c r="V37" s="201"/>
      <c r="W37" s="200"/>
      <c r="X37" s="199">
        <f t="shared" si="6"/>
        <v>158.20099999999996</v>
      </c>
      <c r="Y37" s="198">
        <f t="shared" si="7"/>
        <v>-0.27482127167337733</v>
      </c>
    </row>
    <row r="38" spans="1:25" ht="18.75" customHeight="1">
      <c r="A38" s="206" t="s">
        <v>102</v>
      </c>
      <c r="B38" s="204">
        <v>53.150999999999996</v>
      </c>
      <c r="C38" s="200">
        <v>38.081999999999994</v>
      </c>
      <c r="D38" s="201"/>
      <c r="E38" s="200"/>
      <c r="F38" s="199">
        <f t="shared" si="0"/>
        <v>91.23299999999999</v>
      </c>
      <c r="G38" s="203">
        <f t="shared" si="1"/>
        <v>0.002050063635720772</v>
      </c>
      <c r="H38" s="202">
        <v>50.184</v>
      </c>
      <c r="I38" s="200">
        <v>26.189999999999998</v>
      </c>
      <c r="J38" s="201"/>
      <c r="K38" s="200"/>
      <c r="L38" s="199">
        <f t="shared" si="2"/>
        <v>76.374</v>
      </c>
      <c r="M38" s="205">
        <f t="shared" si="3"/>
        <v>0.19455573886401134</v>
      </c>
      <c r="N38" s="204">
        <v>53.150999999999996</v>
      </c>
      <c r="O38" s="200">
        <v>38.081999999999994</v>
      </c>
      <c r="P38" s="201"/>
      <c r="Q38" s="200"/>
      <c r="R38" s="199">
        <f t="shared" si="4"/>
        <v>91.23299999999999</v>
      </c>
      <c r="S38" s="203">
        <f t="shared" si="5"/>
        <v>0.002050063635720772</v>
      </c>
      <c r="T38" s="202">
        <v>50.184</v>
      </c>
      <c r="U38" s="200">
        <v>26.189999999999998</v>
      </c>
      <c r="V38" s="201"/>
      <c r="W38" s="200"/>
      <c r="X38" s="199">
        <f t="shared" si="6"/>
        <v>76.374</v>
      </c>
      <c r="Y38" s="198">
        <f t="shared" si="7"/>
        <v>0.19455573886401134</v>
      </c>
    </row>
    <row r="39" spans="1:25" ht="18.75" customHeight="1">
      <c r="A39" s="206" t="s">
        <v>91</v>
      </c>
      <c r="B39" s="204">
        <v>59.07000000000001</v>
      </c>
      <c r="C39" s="200">
        <v>7.927000000000001</v>
      </c>
      <c r="D39" s="201">
        <v>0</v>
      </c>
      <c r="E39" s="200">
        <v>0</v>
      </c>
      <c r="F39" s="199">
        <f t="shared" si="0"/>
        <v>66.99700000000001</v>
      </c>
      <c r="G39" s="203">
        <f t="shared" si="1"/>
        <v>0.0015054652746526432</v>
      </c>
      <c r="H39" s="202">
        <v>10.895</v>
      </c>
      <c r="I39" s="200">
        <v>5.0729999999999995</v>
      </c>
      <c r="J39" s="201">
        <v>0</v>
      </c>
      <c r="K39" s="200">
        <v>0</v>
      </c>
      <c r="L39" s="199">
        <f t="shared" si="2"/>
        <v>15.968</v>
      </c>
      <c r="M39" s="205">
        <f t="shared" si="3"/>
        <v>3.1957039078156324</v>
      </c>
      <c r="N39" s="204">
        <v>59.07000000000001</v>
      </c>
      <c r="O39" s="200">
        <v>7.927000000000001</v>
      </c>
      <c r="P39" s="201">
        <v>0</v>
      </c>
      <c r="Q39" s="200">
        <v>0</v>
      </c>
      <c r="R39" s="199">
        <f t="shared" si="4"/>
        <v>66.99700000000001</v>
      </c>
      <c r="S39" s="203">
        <f t="shared" si="5"/>
        <v>0.0015054652746526432</v>
      </c>
      <c r="T39" s="202">
        <v>10.895</v>
      </c>
      <c r="U39" s="200">
        <v>5.0729999999999995</v>
      </c>
      <c r="V39" s="201">
        <v>0</v>
      </c>
      <c r="W39" s="200">
        <v>0</v>
      </c>
      <c r="X39" s="199">
        <f t="shared" si="6"/>
        <v>15.968</v>
      </c>
      <c r="Y39" s="198">
        <f t="shared" si="7"/>
        <v>3.1957039078156324</v>
      </c>
    </row>
    <row r="40" spans="1:25" ht="18.75" customHeight="1">
      <c r="A40" s="206" t="s">
        <v>90</v>
      </c>
      <c r="B40" s="204">
        <v>23.665</v>
      </c>
      <c r="C40" s="200">
        <v>0.114</v>
      </c>
      <c r="D40" s="201">
        <v>32.005</v>
      </c>
      <c r="E40" s="200">
        <v>3.11</v>
      </c>
      <c r="F40" s="199">
        <f t="shared" si="0"/>
        <v>58.894000000000005</v>
      </c>
      <c r="G40" s="203">
        <f t="shared" si="1"/>
        <v>0.0013233857021268528</v>
      </c>
      <c r="H40" s="202">
        <v>6.189</v>
      </c>
      <c r="I40" s="200">
        <v>0.046</v>
      </c>
      <c r="J40" s="201">
        <v>87.74</v>
      </c>
      <c r="K40" s="200">
        <v>0.555</v>
      </c>
      <c r="L40" s="199">
        <f t="shared" si="2"/>
        <v>94.53</v>
      </c>
      <c r="M40" s="205">
        <f t="shared" si="3"/>
        <v>-0.37698085263937364</v>
      </c>
      <c r="N40" s="204">
        <v>23.665</v>
      </c>
      <c r="O40" s="200">
        <v>0.114</v>
      </c>
      <c r="P40" s="201">
        <v>32.005</v>
      </c>
      <c r="Q40" s="200">
        <v>3.11</v>
      </c>
      <c r="R40" s="199">
        <f t="shared" si="4"/>
        <v>58.894000000000005</v>
      </c>
      <c r="S40" s="203">
        <f t="shared" si="5"/>
        <v>0.0013233857021268528</v>
      </c>
      <c r="T40" s="202">
        <v>6.189</v>
      </c>
      <c r="U40" s="200">
        <v>0.046</v>
      </c>
      <c r="V40" s="201">
        <v>87.74</v>
      </c>
      <c r="W40" s="200">
        <v>0.555</v>
      </c>
      <c r="X40" s="199">
        <f t="shared" si="6"/>
        <v>94.53</v>
      </c>
      <c r="Y40" s="198">
        <f t="shared" si="7"/>
        <v>-0.37698085263937364</v>
      </c>
    </row>
    <row r="41" spans="1:25" ht="18.75" customHeight="1">
      <c r="A41" s="206" t="s">
        <v>103</v>
      </c>
      <c r="B41" s="204">
        <v>41.665</v>
      </c>
      <c r="C41" s="200">
        <v>16.277</v>
      </c>
      <c r="D41" s="201"/>
      <c r="E41" s="200"/>
      <c r="F41" s="199">
        <f t="shared" si="0"/>
        <v>57.942</v>
      </c>
      <c r="G41" s="203">
        <f t="shared" si="1"/>
        <v>0.0013019936555953764</v>
      </c>
      <c r="H41" s="202">
        <v>16.361</v>
      </c>
      <c r="I41" s="200">
        <v>7.348</v>
      </c>
      <c r="J41" s="201"/>
      <c r="K41" s="200"/>
      <c r="L41" s="199">
        <f t="shared" si="2"/>
        <v>23.709</v>
      </c>
      <c r="M41" s="205">
        <f t="shared" si="3"/>
        <v>1.4438820700999622</v>
      </c>
      <c r="N41" s="204">
        <v>41.665</v>
      </c>
      <c r="O41" s="200">
        <v>16.277</v>
      </c>
      <c r="P41" s="201"/>
      <c r="Q41" s="200"/>
      <c r="R41" s="199">
        <f t="shared" si="4"/>
        <v>57.942</v>
      </c>
      <c r="S41" s="203">
        <f t="shared" si="5"/>
        <v>0.0013019936555953764</v>
      </c>
      <c r="T41" s="202">
        <v>16.361</v>
      </c>
      <c r="U41" s="200">
        <v>7.348</v>
      </c>
      <c r="V41" s="201"/>
      <c r="W41" s="200"/>
      <c r="X41" s="199">
        <f t="shared" si="6"/>
        <v>23.709</v>
      </c>
      <c r="Y41" s="198">
        <f t="shared" si="7"/>
        <v>1.4438820700999622</v>
      </c>
    </row>
    <row r="42" spans="1:25" ht="18.75" customHeight="1" thickBot="1">
      <c r="A42" s="197" t="s">
        <v>38</v>
      </c>
      <c r="B42" s="195">
        <v>63.56799999999999</v>
      </c>
      <c r="C42" s="191">
        <v>55.634</v>
      </c>
      <c r="D42" s="192">
        <v>0.196</v>
      </c>
      <c r="E42" s="191">
        <v>0.13899999999999998</v>
      </c>
      <c r="F42" s="190">
        <f t="shared" si="0"/>
        <v>119.53699999999999</v>
      </c>
      <c r="G42" s="194">
        <f t="shared" si="1"/>
        <v>0.0026860725485641592</v>
      </c>
      <c r="H42" s="193">
        <v>5349.366</v>
      </c>
      <c r="I42" s="191">
        <v>1565.987</v>
      </c>
      <c r="J42" s="192">
        <v>255.372</v>
      </c>
      <c r="K42" s="191">
        <v>148.86499999999998</v>
      </c>
      <c r="L42" s="190">
        <f t="shared" si="2"/>
        <v>7319.59</v>
      </c>
      <c r="M42" s="196">
        <f t="shared" si="3"/>
        <v>-0.9836688940227526</v>
      </c>
      <c r="N42" s="195">
        <v>63.56799999999999</v>
      </c>
      <c r="O42" s="191">
        <v>55.634</v>
      </c>
      <c r="P42" s="192">
        <v>0.196</v>
      </c>
      <c r="Q42" s="191">
        <v>0.13899999999999998</v>
      </c>
      <c r="R42" s="190">
        <f t="shared" si="4"/>
        <v>119.53699999999999</v>
      </c>
      <c r="S42" s="194">
        <f t="shared" si="5"/>
        <v>0.0026860725485641592</v>
      </c>
      <c r="T42" s="193">
        <v>5349.366</v>
      </c>
      <c r="U42" s="191">
        <v>1565.987</v>
      </c>
      <c r="V42" s="192">
        <v>255.372</v>
      </c>
      <c r="W42" s="191">
        <v>148.86499999999998</v>
      </c>
      <c r="X42" s="190">
        <f t="shared" si="6"/>
        <v>7319.59</v>
      </c>
      <c r="Y42" s="189">
        <f t="shared" si="7"/>
        <v>-0.9836688940227526</v>
      </c>
    </row>
    <row r="43" ht="15" thickTop="1">
      <c r="A43" s="186" t="s">
        <v>86</v>
      </c>
    </row>
    <row r="44" ht="14.25">
      <c r="A44" s="186" t="s">
        <v>85</v>
      </c>
    </row>
    <row r="45" ht="14.25">
      <c r="A45" s="188" t="s">
        <v>32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3:Y65536 M43:M65536 Y3 M3 M5:M8 Y5:Y8">
    <cfRule type="cellIs" priority="3" dxfId="50" operator="lessThan" stopIfTrue="1">
      <formula>0</formula>
    </cfRule>
  </conditionalFormatting>
  <conditionalFormatting sqref="M9:M42 Y9:Y42">
    <cfRule type="cellIs" priority="4" dxfId="50" operator="lessThan" stopIfTrue="1">
      <formula>0</formula>
    </cfRule>
    <cfRule type="cellIs" priority="5" dxfId="52" operator="greaterThanOrEqual" stopIfTrue="1">
      <formula>0</formula>
    </cfRule>
  </conditionalFormatting>
  <conditionalFormatting sqref="G6:G8">
    <cfRule type="cellIs" priority="2" dxfId="50" operator="lessThan" stopIfTrue="1">
      <formula>0</formula>
    </cfRule>
  </conditionalFormatting>
  <conditionalFormatting sqref="S6:S8">
    <cfRule type="cellIs" priority="1" dxfId="50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2"/>
  <sheetViews>
    <sheetView showGridLines="0" zoomScale="88" zoomScaleNormal="88" zoomScalePageLayoutView="0" workbookViewId="0" topLeftCell="A1">
      <selection activeCell="A8" sqref="A8:Q8"/>
    </sheetView>
  </sheetViews>
  <sheetFormatPr defaultColWidth="9.140625" defaultRowHeight="15"/>
  <cols>
    <col min="1" max="1" width="15.8515625" style="245" customWidth="1"/>
    <col min="2" max="3" width="12.28125" style="245" customWidth="1"/>
    <col min="4" max="4" width="10.57421875" style="245" customWidth="1"/>
    <col min="5" max="5" width="10.28125" style="245" bestFit="1" customWidth="1"/>
    <col min="6" max="7" width="12.7109375" style="245" customWidth="1"/>
    <col min="8" max="8" width="10.57421875" style="245" customWidth="1"/>
    <col min="9" max="9" width="9.00390625" style="245" customWidth="1"/>
    <col min="10" max="12" width="12.421875" style="245" customWidth="1"/>
    <col min="13" max="13" width="10.57421875" style="245" customWidth="1"/>
    <col min="14" max="16" width="11.57421875" style="245" customWidth="1"/>
    <col min="17" max="17" width="10.28125" style="245" customWidth="1"/>
    <col min="18" max="16384" width="9.140625" style="245" customWidth="1"/>
  </cols>
  <sheetData>
    <row r="1" spans="14:17" ht="18.75" thickBot="1">
      <c r="N1" s="482" t="s">
        <v>31</v>
      </c>
      <c r="O1" s="483"/>
      <c r="P1" s="483"/>
      <c r="Q1" s="484"/>
    </row>
    <row r="2" ht="3.75" customHeight="1" thickBot="1"/>
    <row r="3" spans="1:17" ht="24" customHeight="1" thickTop="1">
      <c r="A3" s="558" t="s">
        <v>186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60"/>
    </row>
    <row r="4" spans="1:17" ht="18.75" customHeight="1" thickBot="1">
      <c r="A4" s="552" t="s">
        <v>75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4"/>
    </row>
    <row r="5" spans="1:17" s="262" customFormat="1" ht="20.25" customHeight="1" thickBot="1">
      <c r="A5" s="549" t="s">
        <v>185</v>
      </c>
      <c r="B5" s="555" t="s">
        <v>73</v>
      </c>
      <c r="C5" s="555"/>
      <c r="D5" s="555"/>
      <c r="E5" s="555"/>
      <c r="F5" s="555"/>
      <c r="G5" s="555"/>
      <c r="H5" s="555"/>
      <c r="I5" s="556"/>
      <c r="J5" s="555" t="s">
        <v>72</v>
      </c>
      <c r="K5" s="555"/>
      <c r="L5" s="555"/>
      <c r="M5" s="555"/>
      <c r="N5" s="555"/>
      <c r="O5" s="555"/>
      <c r="P5" s="555"/>
      <c r="Q5" s="557"/>
    </row>
    <row r="6" spans="1:17" s="255" customFormat="1" ht="28.5" customHeight="1" thickBot="1">
      <c r="A6" s="550"/>
      <c r="B6" s="561" t="s">
        <v>71</v>
      </c>
      <c r="C6" s="561"/>
      <c r="D6" s="561"/>
      <c r="E6" s="562"/>
      <c r="F6" s="561" t="s">
        <v>70</v>
      </c>
      <c r="G6" s="561"/>
      <c r="H6" s="561"/>
      <c r="I6" s="562"/>
      <c r="J6" s="563" t="s">
        <v>69</v>
      </c>
      <c r="K6" s="564"/>
      <c r="L6" s="564"/>
      <c r="M6" s="565"/>
      <c r="N6" s="563" t="s">
        <v>67</v>
      </c>
      <c r="O6" s="564"/>
      <c r="P6" s="564"/>
      <c r="Q6" s="565"/>
    </row>
    <row r="7" spans="1:17" s="255" customFormat="1" ht="22.5" customHeight="1" thickBot="1">
      <c r="A7" s="551"/>
      <c r="B7" s="261" t="s">
        <v>25</v>
      </c>
      <c r="C7" s="257" t="s">
        <v>24</v>
      </c>
      <c r="D7" s="257" t="s">
        <v>20</v>
      </c>
      <c r="E7" s="260" t="s">
        <v>68</v>
      </c>
      <c r="F7" s="258" t="s">
        <v>25</v>
      </c>
      <c r="G7" s="257" t="s">
        <v>24</v>
      </c>
      <c r="H7" s="257" t="s">
        <v>20</v>
      </c>
      <c r="I7" s="259" t="s">
        <v>66</v>
      </c>
      <c r="J7" s="258" t="s">
        <v>25</v>
      </c>
      <c r="K7" s="257" t="s">
        <v>24</v>
      </c>
      <c r="L7" s="257" t="s">
        <v>20</v>
      </c>
      <c r="M7" s="259" t="s">
        <v>68</v>
      </c>
      <c r="N7" s="258" t="s">
        <v>25</v>
      </c>
      <c r="O7" s="257" t="s">
        <v>24</v>
      </c>
      <c r="P7" s="257" t="s">
        <v>20</v>
      </c>
      <c r="Q7" s="256" t="s">
        <v>66</v>
      </c>
    </row>
    <row r="8" spans="1:17" s="254" customFormat="1" ht="18" customHeight="1" thickBot="1">
      <c r="A8" s="275" t="s">
        <v>184</v>
      </c>
      <c r="B8" s="274">
        <f>SUM(B9:B60)</f>
        <v>1137399</v>
      </c>
      <c r="C8" s="270">
        <f>SUM(C9:C60)</f>
        <v>97664</v>
      </c>
      <c r="D8" s="270">
        <f aca="true" t="shared" si="0" ref="D8:D39">C8+B8</f>
        <v>1235063</v>
      </c>
      <c r="E8" s="405">
        <f aca="true" t="shared" si="1" ref="E8:E39">D8/$D$8</f>
        <v>1</v>
      </c>
      <c r="F8" s="270">
        <f>SUM(F9:F60)</f>
        <v>1024970</v>
      </c>
      <c r="G8" s="270">
        <f>SUM(G9:G60)</f>
        <v>65090</v>
      </c>
      <c r="H8" s="270">
        <f aca="true" t="shared" si="2" ref="H8:H39">G8+F8</f>
        <v>1090060</v>
      </c>
      <c r="I8" s="406">
        <f aca="true" t="shared" si="3" ref="I8:I55">(D8/H8-1)</f>
        <v>0.13302295286498</v>
      </c>
      <c r="J8" s="270">
        <f>SUM(J9:J60)</f>
        <v>1137399</v>
      </c>
      <c r="K8" s="270">
        <f>SUM(K9:K60)</f>
        <v>97664</v>
      </c>
      <c r="L8" s="270">
        <f aca="true" t="shared" si="4" ref="L8:L39">K8+J8</f>
        <v>1235063</v>
      </c>
      <c r="M8" s="405">
        <f aca="true" t="shared" si="5" ref="M8:M39">(L8/$L$8)</f>
        <v>1</v>
      </c>
      <c r="N8" s="270">
        <f>SUM(N9:N60)</f>
        <v>1024970</v>
      </c>
      <c r="O8" s="270">
        <f>SUM(O9:O60)</f>
        <v>65090</v>
      </c>
      <c r="P8" s="270">
        <f aca="true" t="shared" si="6" ref="P8:P39">O8+N8</f>
        <v>1090060</v>
      </c>
      <c r="Q8" s="269">
        <f>(L8/P8-1)</f>
        <v>0.13302295286498</v>
      </c>
    </row>
    <row r="9" spans="1:17" s="246" customFormat="1" ht="18" customHeight="1" thickTop="1">
      <c r="A9" s="253" t="s">
        <v>183</v>
      </c>
      <c r="B9" s="252">
        <v>127551</v>
      </c>
      <c r="C9" s="248">
        <v>392</v>
      </c>
      <c r="D9" s="248">
        <f t="shared" si="0"/>
        <v>127943</v>
      </c>
      <c r="E9" s="251">
        <f t="shared" si="1"/>
        <v>0.10359228638539086</v>
      </c>
      <c r="F9" s="249">
        <v>106918</v>
      </c>
      <c r="G9" s="248">
        <v>513</v>
      </c>
      <c r="H9" s="248">
        <f t="shared" si="2"/>
        <v>107431</v>
      </c>
      <c r="I9" s="250">
        <f t="shared" si="3"/>
        <v>0.19093185393415313</v>
      </c>
      <c r="J9" s="249">
        <v>127551</v>
      </c>
      <c r="K9" s="248">
        <v>392</v>
      </c>
      <c r="L9" s="248">
        <f t="shared" si="4"/>
        <v>127943</v>
      </c>
      <c r="M9" s="250">
        <f t="shared" si="5"/>
        <v>0.10359228638539086</v>
      </c>
      <c r="N9" s="249">
        <v>106918</v>
      </c>
      <c r="O9" s="248">
        <v>513</v>
      </c>
      <c r="P9" s="248">
        <f t="shared" si="6"/>
        <v>107431</v>
      </c>
      <c r="Q9" s="247">
        <f aca="true" t="shared" si="7" ref="Q9:Q40">(J9/N9-1)</f>
        <v>0.19297966666043131</v>
      </c>
    </row>
    <row r="10" spans="1:17" s="246" customFormat="1" ht="18" customHeight="1">
      <c r="A10" s="253" t="s">
        <v>182</v>
      </c>
      <c r="B10" s="252">
        <v>113041</v>
      </c>
      <c r="C10" s="248">
        <v>3059</v>
      </c>
      <c r="D10" s="248">
        <f t="shared" si="0"/>
        <v>116100</v>
      </c>
      <c r="E10" s="251">
        <f t="shared" si="1"/>
        <v>0.09400330185585674</v>
      </c>
      <c r="F10" s="249">
        <v>97295</v>
      </c>
      <c r="G10" s="248">
        <v>7482</v>
      </c>
      <c r="H10" s="248">
        <f t="shared" si="2"/>
        <v>104777</v>
      </c>
      <c r="I10" s="250">
        <f t="shared" si="3"/>
        <v>0.10806761025797651</v>
      </c>
      <c r="J10" s="249">
        <v>113041</v>
      </c>
      <c r="K10" s="248">
        <v>3059</v>
      </c>
      <c r="L10" s="248">
        <f t="shared" si="4"/>
        <v>116100</v>
      </c>
      <c r="M10" s="250">
        <f t="shared" si="5"/>
        <v>0.09400330185585674</v>
      </c>
      <c r="N10" s="249">
        <v>97295</v>
      </c>
      <c r="O10" s="248">
        <v>7482</v>
      </c>
      <c r="P10" s="248">
        <f t="shared" si="6"/>
        <v>104777</v>
      </c>
      <c r="Q10" s="247">
        <f t="shared" si="7"/>
        <v>0.16183771005704295</v>
      </c>
    </row>
    <row r="11" spans="1:17" s="246" customFormat="1" ht="18" customHeight="1">
      <c r="A11" s="253" t="s">
        <v>181</v>
      </c>
      <c r="B11" s="252">
        <v>115679</v>
      </c>
      <c r="C11" s="248">
        <v>284</v>
      </c>
      <c r="D11" s="248">
        <f t="shared" si="0"/>
        <v>115963</v>
      </c>
      <c r="E11" s="251">
        <f t="shared" si="1"/>
        <v>0.09389237634031625</v>
      </c>
      <c r="F11" s="249">
        <v>107080</v>
      </c>
      <c r="G11" s="248">
        <v>3</v>
      </c>
      <c r="H11" s="248">
        <f t="shared" si="2"/>
        <v>107083</v>
      </c>
      <c r="I11" s="250">
        <f t="shared" si="3"/>
        <v>0.08292632817534051</v>
      </c>
      <c r="J11" s="249">
        <v>115679</v>
      </c>
      <c r="K11" s="248">
        <v>284</v>
      </c>
      <c r="L11" s="248">
        <f t="shared" si="4"/>
        <v>115963</v>
      </c>
      <c r="M11" s="250">
        <f t="shared" si="5"/>
        <v>0.09389237634031625</v>
      </c>
      <c r="N11" s="249">
        <v>107080</v>
      </c>
      <c r="O11" s="248">
        <v>3</v>
      </c>
      <c r="P11" s="248">
        <f t="shared" si="6"/>
        <v>107083</v>
      </c>
      <c r="Q11" s="247">
        <f t="shared" si="7"/>
        <v>0.08030444527456115</v>
      </c>
    </row>
    <row r="12" spans="1:17" s="246" customFormat="1" ht="18" customHeight="1">
      <c r="A12" s="253" t="s">
        <v>180</v>
      </c>
      <c r="B12" s="252">
        <v>84781</v>
      </c>
      <c r="C12" s="248">
        <v>2073</v>
      </c>
      <c r="D12" s="248">
        <f t="shared" si="0"/>
        <v>86854</v>
      </c>
      <c r="E12" s="251">
        <f t="shared" si="1"/>
        <v>0.0703235381514951</v>
      </c>
      <c r="F12" s="249">
        <v>78981</v>
      </c>
      <c r="G12" s="248">
        <v>1994</v>
      </c>
      <c r="H12" s="248">
        <f t="shared" si="2"/>
        <v>80975</v>
      </c>
      <c r="I12" s="250">
        <f t="shared" si="3"/>
        <v>0.07260265514047548</v>
      </c>
      <c r="J12" s="249">
        <v>84781</v>
      </c>
      <c r="K12" s="248">
        <v>2073</v>
      </c>
      <c r="L12" s="248">
        <f t="shared" si="4"/>
        <v>86854</v>
      </c>
      <c r="M12" s="250">
        <f t="shared" si="5"/>
        <v>0.0703235381514951</v>
      </c>
      <c r="N12" s="249">
        <v>78981</v>
      </c>
      <c r="O12" s="248">
        <v>1994</v>
      </c>
      <c r="P12" s="248">
        <f t="shared" si="6"/>
        <v>80975</v>
      </c>
      <c r="Q12" s="247">
        <f t="shared" si="7"/>
        <v>0.07343538319342624</v>
      </c>
    </row>
    <row r="13" spans="1:17" s="246" customFormat="1" ht="18" customHeight="1">
      <c r="A13" s="253" t="s">
        <v>179</v>
      </c>
      <c r="B13" s="252">
        <v>61152</v>
      </c>
      <c r="C13" s="248">
        <v>7637</v>
      </c>
      <c r="D13" s="248">
        <f t="shared" si="0"/>
        <v>68789</v>
      </c>
      <c r="E13" s="251">
        <f t="shared" si="1"/>
        <v>0.05569675393077114</v>
      </c>
      <c r="F13" s="249">
        <v>59435</v>
      </c>
      <c r="G13" s="248">
        <v>8029</v>
      </c>
      <c r="H13" s="248">
        <f t="shared" si="2"/>
        <v>67464</v>
      </c>
      <c r="I13" s="250">
        <f t="shared" si="3"/>
        <v>0.019640104351950738</v>
      </c>
      <c r="J13" s="249">
        <v>61152</v>
      </c>
      <c r="K13" s="248">
        <v>7637</v>
      </c>
      <c r="L13" s="248">
        <f t="shared" si="4"/>
        <v>68789</v>
      </c>
      <c r="M13" s="250">
        <f t="shared" si="5"/>
        <v>0.05569675393077114</v>
      </c>
      <c r="N13" s="249">
        <v>59435</v>
      </c>
      <c r="O13" s="248">
        <v>8029</v>
      </c>
      <c r="P13" s="248">
        <f t="shared" si="6"/>
        <v>67464</v>
      </c>
      <c r="Q13" s="247">
        <f t="shared" si="7"/>
        <v>0.02888870194329951</v>
      </c>
    </row>
    <row r="14" spans="1:17" s="246" customFormat="1" ht="18" customHeight="1">
      <c r="A14" s="253" t="s">
        <v>178</v>
      </c>
      <c r="B14" s="252">
        <v>51057</v>
      </c>
      <c r="C14" s="248">
        <v>1751</v>
      </c>
      <c r="D14" s="248">
        <f t="shared" si="0"/>
        <v>52808</v>
      </c>
      <c r="E14" s="251">
        <f t="shared" si="1"/>
        <v>0.04275733302673629</v>
      </c>
      <c r="F14" s="249">
        <v>47411</v>
      </c>
      <c r="G14" s="248">
        <v>126</v>
      </c>
      <c r="H14" s="248">
        <f t="shared" si="2"/>
        <v>47537</v>
      </c>
      <c r="I14" s="250">
        <f t="shared" si="3"/>
        <v>0.11088204977175664</v>
      </c>
      <c r="J14" s="249">
        <v>51057</v>
      </c>
      <c r="K14" s="248">
        <v>1751</v>
      </c>
      <c r="L14" s="248">
        <f t="shared" si="4"/>
        <v>52808</v>
      </c>
      <c r="M14" s="250">
        <f t="shared" si="5"/>
        <v>0.04275733302673629</v>
      </c>
      <c r="N14" s="249">
        <v>47411</v>
      </c>
      <c r="O14" s="248">
        <v>126</v>
      </c>
      <c r="P14" s="248">
        <f t="shared" si="6"/>
        <v>47537</v>
      </c>
      <c r="Q14" s="247">
        <f t="shared" si="7"/>
        <v>0.07690198477146648</v>
      </c>
    </row>
    <row r="15" spans="1:17" s="246" customFormat="1" ht="18" customHeight="1">
      <c r="A15" s="253" t="s">
        <v>177</v>
      </c>
      <c r="B15" s="252">
        <v>35542</v>
      </c>
      <c r="C15" s="248">
        <v>15211</v>
      </c>
      <c r="D15" s="248">
        <f t="shared" si="0"/>
        <v>50753</v>
      </c>
      <c r="E15" s="251">
        <f t="shared" si="1"/>
        <v>0.04109345029362874</v>
      </c>
      <c r="F15" s="249">
        <v>33706</v>
      </c>
      <c r="G15" s="248">
        <v>9883</v>
      </c>
      <c r="H15" s="248">
        <f t="shared" si="2"/>
        <v>43589</v>
      </c>
      <c r="I15" s="250">
        <f t="shared" si="3"/>
        <v>0.16435339191080311</v>
      </c>
      <c r="J15" s="249">
        <v>35542</v>
      </c>
      <c r="K15" s="248">
        <v>15211</v>
      </c>
      <c r="L15" s="248">
        <f t="shared" si="4"/>
        <v>50753</v>
      </c>
      <c r="M15" s="250">
        <f t="shared" si="5"/>
        <v>0.04109345029362874</v>
      </c>
      <c r="N15" s="249">
        <v>33706</v>
      </c>
      <c r="O15" s="248">
        <v>9883</v>
      </c>
      <c r="P15" s="248">
        <f t="shared" si="6"/>
        <v>43589</v>
      </c>
      <c r="Q15" s="247">
        <f t="shared" si="7"/>
        <v>0.05447101406277821</v>
      </c>
    </row>
    <row r="16" spans="1:17" s="246" customFormat="1" ht="18" customHeight="1">
      <c r="A16" s="253" t="s">
        <v>176</v>
      </c>
      <c r="B16" s="252">
        <v>42273</v>
      </c>
      <c r="C16" s="248">
        <v>305</v>
      </c>
      <c r="D16" s="248">
        <f t="shared" si="0"/>
        <v>42578</v>
      </c>
      <c r="E16" s="251">
        <f t="shared" si="1"/>
        <v>0.0344743547495148</v>
      </c>
      <c r="F16" s="249">
        <v>38559</v>
      </c>
      <c r="G16" s="248">
        <v>2</v>
      </c>
      <c r="H16" s="248">
        <f t="shared" si="2"/>
        <v>38561</v>
      </c>
      <c r="I16" s="250">
        <f t="shared" si="3"/>
        <v>0.104172609631493</v>
      </c>
      <c r="J16" s="249">
        <v>42273</v>
      </c>
      <c r="K16" s="248">
        <v>305</v>
      </c>
      <c r="L16" s="248">
        <f t="shared" si="4"/>
        <v>42578</v>
      </c>
      <c r="M16" s="250">
        <f t="shared" si="5"/>
        <v>0.0344743547495148</v>
      </c>
      <c r="N16" s="249">
        <v>38559</v>
      </c>
      <c r="O16" s="248">
        <v>2</v>
      </c>
      <c r="P16" s="248">
        <f t="shared" si="6"/>
        <v>38561</v>
      </c>
      <c r="Q16" s="247">
        <f t="shared" si="7"/>
        <v>0.09631992530926636</v>
      </c>
    </row>
    <row r="17" spans="1:17" s="246" customFormat="1" ht="18" customHeight="1">
      <c r="A17" s="253" t="s">
        <v>175</v>
      </c>
      <c r="B17" s="252">
        <v>35368</v>
      </c>
      <c r="C17" s="248">
        <v>343</v>
      </c>
      <c r="D17" s="248">
        <f t="shared" si="0"/>
        <v>35711</v>
      </c>
      <c r="E17" s="251">
        <f t="shared" si="1"/>
        <v>0.02891431449245909</v>
      </c>
      <c r="F17" s="249">
        <v>31069</v>
      </c>
      <c r="G17" s="248">
        <v>11</v>
      </c>
      <c r="H17" s="248">
        <f t="shared" si="2"/>
        <v>31080</v>
      </c>
      <c r="I17" s="250">
        <f t="shared" si="3"/>
        <v>0.149002574002574</v>
      </c>
      <c r="J17" s="249">
        <v>35368</v>
      </c>
      <c r="K17" s="248">
        <v>343</v>
      </c>
      <c r="L17" s="248">
        <f t="shared" si="4"/>
        <v>35711</v>
      </c>
      <c r="M17" s="250">
        <f t="shared" si="5"/>
        <v>0.02891431449245909</v>
      </c>
      <c r="N17" s="249">
        <v>31069</v>
      </c>
      <c r="O17" s="248">
        <v>11</v>
      </c>
      <c r="P17" s="248">
        <f t="shared" si="6"/>
        <v>31080</v>
      </c>
      <c r="Q17" s="247">
        <f t="shared" si="7"/>
        <v>0.13836943577199134</v>
      </c>
    </row>
    <row r="18" spans="1:17" s="246" customFormat="1" ht="18" customHeight="1">
      <c r="A18" s="253" t="s">
        <v>174</v>
      </c>
      <c r="B18" s="252">
        <v>33752</v>
      </c>
      <c r="C18" s="248">
        <v>611</v>
      </c>
      <c r="D18" s="248">
        <f t="shared" si="0"/>
        <v>34363</v>
      </c>
      <c r="E18" s="251">
        <f t="shared" si="1"/>
        <v>0.027822872193564215</v>
      </c>
      <c r="F18" s="249">
        <v>26211</v>
      </c>
      <c r="G18" s="248">
        <v>5</v>
      </c>
      <c r="H18" s="248">
        <f t="shared" si="2"/>
        <v>26216</v>
      </c>
      <c r="I18" s="250">
        <f t="shared" si="3"/>
        <v>0.310764418675618</v>
      </c>
      <c r="J18" s="249">
        <v>33752</v>
      </c>
      <c r="K18" s="248">
        <v>611</v>
      </c>
      <c r="L18" s="248">
        <f t="shared" si="4"/>
        <v>34363</v>
      </c>
      <c r="M18" s="250">
        <f t="shared" si="5"/>
        <v>0.027822872193564215</v>
      </c>
      <c r="N18" s="249">
        <v>26211</v>
      </c>
      <c r="O18" s="248">
        <v>5</v>
      </c>
      <c r="P18" s="248">
        <f t="shared" si="6"/>
        <v>26216</v>
      </c>
      <c r="Q18" s="247">
        <f t="shared" si="7"/>
        <v>0.28770363587806647</v>
      </c>
    </row>
    <row r="19" spans="1:17" s="246" customFormat="1" ht="18" customHeight="1">
      <c r="A19" s="253" t="s">
        <v>173</v>
      </c>
      <c r="B19" s="252">
        <v>19738</v>
      </c>
      <c r="C19" s="248">
        <v>21</v>
      </c>
      <c r="D19" s="248">
        <f t="shared" si="0"/>
        <v>19759</v>
      </c>
      <c r="E19" s="251">
        <f t="shared" si="1"/>
        <v>0.0159983741720058</v>
      </c>
      <c r="F19" s="249">
        <v>8882</v>
      </c>
      <c r="G19" s="248">
        <v>2</v>
      </c>
      <c r="H19" s="248">
        <f t="shared" si="2"/>
        <v>8884</v>
      </c>
      <c r="I19" s="250">
        <f t="shared" si="3"/>
        <v>1.2241107609185051</v>
      </c>
      <c r="J19" s="249">
        <v>19738</v>
      </c>
      <c r="K19" s="248">
        <v>21</v>
      </c>
      <c r="L19" s="248">
        <f t="shared" si="4"/>
        <v>19759</v>
      </c>
      <c r="M19" s="250">
        <f t="shared" si="5"/>
        <v>0.0159983741720058</v>
      </c>
      <c r="N19" s="249">
        <v>8882</v>
      </c>
      <c r="O19" s="248">
        <v>2</v>
      </c>
      <c r="P19" s="248">
        <f t="shared" si="6"/>
        <v>8884</v>
      </c>
      <c r="Q19" s="247">
        <f t="shared" si="7"/>
        <v>1.2222472416122496</v>
      </c>
    </row>
    <row r="20" spans="1:17" s="246" customFormat="1" ht="18" customHeight="1">
      <c r="A20" s="253" t="s">
        <v>172</v>
      </c>
      <c r="B20" s="252">
        <v>17727</v>
      </c>
      <c r="C20" s="248">
        <v>740</v>
      </c>
      <c r="D20" s="248">
        <f t="shared" si="0"/>
        <v>18467</v>
      </c>
      <c r="E20" s="251">
        <f t="shared" si="1"/>
        <v>0.014952273689682227</v>
      </c>
      <c r="F20" s="249">
        <v>14292</v>
      </c>
      <c r="G20" s="248">
        <v>798</v>
      </c>
      <c r="H20" s="248">
        <f t="shared" si="2"/>
        <v>15090</v>
      </c>
      <c r="I20" s="250">
        <f t="shared" si="3"/>
        <v>0.223790589794566</v>
      </c>
      <c r="J20" s="249">
        <v>17727</v>
      </c>
      <c r="K20" s="248">
        <v>740</v>
      </c>
      <c r="L20" s="248">
        <f t="shared" si="4"/>
        <v>18467</v>
      </c>
      <c r="M20" s="250">
        <f t="shared" si="5"/>
        <v>0.014952273689682227</v>
      </c>
      <c r="N20" s="249">
        <v>14292</v>
      </c>
      <c r="O20" s="248">
        <v>798</v>
      </c>
      <c r="P20" s="248">
        <f t="shared" si="6"/>
        <v>15090</v>
      </c>
      <c r="Q20" s="247">
        <f t="shared" si="7"/>
        <v>0.24034424853064662</v>
      </c>
    </row>
    <row r="21" spans="1:17" s="246" customFormat="1" ht="18" customHeight="1">
      <c r="A21" s="253" t="s">
        <v>171</v>
      </c>
      <c r="B21" s="252">
        <v>11751</v>
      </c>
      <c r="C21" s="248">
        <v>5386</v>
      </c>
      <c r="D21" s="248">
        <f t="shared" si="0"/>
        <v>17137</v>
      </c>
      <c r="E21" s="251">
        <f t="shared" si="1"/>
        <v>0.013875405546113842</v>
      </c>
      <c r="F21" s="249">
        <v>11713</v>
      </c>
      <c r="G21" s="248">
        <v>3354</v>
      </c>
      <c r="H21" s="248">
        <f t="shared" si="2"/>
        <v>15067</v>
      </c>
      <c r="I21" s="250">
        <f t="shared" si="3"/>
        <v>0.13738634101015457</v>
      </c>
      <c r="J21" s="249">
        <v>11751</v>
      </c>
      <c r="K21" s="248">
        <v>5386</v>
      </c>
      <c r="L21" s="248">
        <f t="shared" si="4"/>
        <v>17137</v>
      </c>
      <c r="M21" s="250">
        <f t="shared" si="5"/>
        <v>0.013875405546113842</v>
      </c>
      <c r="N21" s="249">
        <v>11713</v>
      </c>
      <c r="O21" s="248">
        <v>3354</v>
      </c>
      <c r="P21" s="248">
        <f t="shared" si="6"/>
        <v>15067</v>
      </c>
      <c r="Q21" s="247">
        <f t="shared" si="7"/>
        <v>0.0032442585161787107</v>
      </c>
    </row>
    <row r="22" spans="1:17" s="246" customFormat="1" ht="18" customHeight="1">
      <c r="A22" s="253" t="s">
        <v>170</v>
      </c>
      <c r="B22" s="252">
        <v>14204</v>
      </c>
      <c r="C22" s="248">
        <v>1160</v>
      </c>
      <c r="D22" s="248">
        <f t="shared" si="0"/>
        <v>15364</v>
      </c>
      <c r="E22" s="251">
        <f t="shared" si="1"/>
        <v>0.012439851246454635</v>
      </c>
      <c r="F22" s="249">
        <v>10313</v>
      </c>
      <c r="G22" s="248">
        <v>915</v>
      </c>
      <c r="H22" s="248">
        <f t="shared" si="2"/>
        <v>11228</v>
      </c>
      <c r="I22" s="250">
        <f t="shared" si="3"/>
        <v>0.36836480228001434</v>
      </c>
      <c r="J22" s="249">
        <v>14204</v>
      </c>
      <c r="K22" s="248">
        <v>1160</v>
      </c>
      <c r="L22" s="248">
        <f t="shared" si="4"/>
        <v>15364</v>
      </c>
      <c r="M22" s="250">
        <f t="shared" si="5"/>
        <v>0.012439851246454635</v>
      </c>
      <c r="N22" s="249">
        <v>10313</v>
      </c>
      <c r="O22" s="248">
        <v>915</v>
      </c>
      <c r="P22" s="248">
        <f t="shared" si="6"/>
        <v>11228</v>
      </c>
      <c r="Q22" s="247">
        <f t="shared" si="7"/>
        <v>0.377290798021914</v>
      </c>
    </row>
    <row r="23" spans="1:17" s="246" customFormat="1" ht="18" customHeight="1">
      <c r="A23" s="253" t="s">
        <v>169</v>
      </c>
      <c r="B23" s="252">
        <v>14390</v>
      </c>
      <c r="C23" s="248">
        <v>770</v>
      </c>
      <c r="D23" s="248">
        <f t="shared" si="0"/>
        <v>15160</v>
      </c>
      <c r="E23" s="251">
        <f t="shared" si="1"/>
        <v>0.012274677486087755</v>
      </c>
      <c r="F23" s="249">
        <v>11656</v>
      </c>
      <c r="G23" s="248">
        <v>407</v>
      </c>
      <c r="H23" s="248">
        <f t="shared" si="2"/>
        <v>12063</v>
      </c>
      <c r="I23" s="250">
        <f t="shared" si="3"/>
        <v>0.2567354721047832</v>
      </c>
      <c r="J23" s="249">
        <v>14390</v>
      </c>
      <c r="K23" s="248">
        <v>770</v>
      </c>
      <c r="L23" s="248">
        <f t="shared" si="4"/>
        <v>15160</v>
      </c>
      <c r="M23" s="250">
        <f t="shared" si="5"/>
        <v>0.012274677486087755</v>
      </c>
      <c r="N23" s="249">
        <v>11656</v>
      </c>
      <c r="O23" s="248">
        <v>407</v>
      </c>
      <c r="P23" s="248">
        <f t="shared" si="6"/>
        <v>12063</v>
      </c>
      <c r="Q23" s="247">
        <f t="shared" si="7"/>
        <v>0.23455730954015097</v>
      </c>
    </row>
    <row r="24" spans="1:17" s="246" customFormat="1" ht="18" customHeight="1">
      <c r="A24" s="253" t="s">
        <v>168</v>
      </c>
      <c r="B24" s="252">
        <v>14263</v>
      </c>
      <c r="C24" s="248">
        <v>123</v>
      </c>
      <c r="D24" s="248">
        <f t="shared" si="0"/>
        <v>14386</v>
      </c>
      <c r="E24" s="251">
        <f t="shared" si="1"/>
        <v>0.011647988807048709</v>
      </c>
      <c r="F24" s="249">
        <v>11780</v>
      </c>
      <c r="G24" s="248"/>
      <c r="H24" s="248">
        <f t="shared" si="2"/>
        <v>11780</v>
      </c>
      <c r="I24" s="250">
        <f t="shared" si="3"/>
        <v>0.22122241086587446</v>
      </c>
      <c r="J24" s="249">
        <v>14263</v>
      </c>
      <c r="K24" s="248">
        <v>123</v>
      </c>
      <c r="L24" s="248">
        <f t="shared" si="4"/>
        <v>14386</v>
      </c>
      <c r="M24" s="250">
        <f t="shared" si="5"/>
        <v>0.011647988807048709</v>
      </c>
      <c r="N24" s="249">
        <v>11780</v>
      </c>
      <c r="O24" s="248"/>
      <c r="P24" s="248">
        <f t="shared" si="6"/>
        <v>11780</v>
      </c>
      <c r="Q24" s="247">
        <f t="shared" si="7"/>
        <v>0.21078098471986428</v>
      </c>
    </row>
    <row r="25" spans="1:17" s="246" customFormat="1" ht="18" customHeight="1">
      <c r="A25" s="253" t="s">
        <v>167</v>
      </c>
      <c r="B25" s="252">
        <v>13457</v>
      </c>
      <c r="C25" s="248">
        <v>908</v>
      </c>
      <c r="D25" s="248">
        <f t="shared" si="0"/>
        <v>14365</v>
      </c>
      <c r="E25" s="251">
        <f t="shared" si="1"/>
        <v>0.011630985625834471</v>
      </c>
      <c r="F25" s="249">
        <v>12013</v>
      </c>
      <c r="G25" s="248">
        <v>393</v>
      </c>
      <c r="H25" s="248">
        <f t="shared" si="2"/>
        <v>12406</v>
      </c>
      <c r="I25" s="250">
        <f t="shared" si="3"/>
        <v>0.15790746413025958</v>
      </c>
      <c r="J25" s="249">
        <v>13457</v>
      </c>
      <c r="K25" s="248">
        <v>908</v>
      </c>
      <c r="L25" s="248">
        <f t="shared" si="4"/>
        <v>14365</v>
      </c>
      <c r="M25" s="250">
        <f t="shared" si="5"/>
        <v>0.011630985625834471</v>
      </c>
      <c r="N25" s="249">
        <v>12013</v>
      </c>
      <c r="O25" s="248">
        <v>393</v>
      </c>
      <c r="P25" s="248">
        <f t="shared" si="6"/>
        <v>12406</v>
      </c>
      <c r="Q25" s="247">
        <f t="shared" si="7"/>
        <v>0.12020311329393163</v>
      </c>
    </row>
    <row r="26" spans="1:17" s="246" customFormat="1" ht="18" customHeight="1">
      <c r="A26" s="253" t="s">
        <v>166</v>
      </c>
      <c r="B26" s="252">
        <v>12724</v>
      </c>
      <c r="C26" s="248">
        <v>1166</v>
      </c>
      <c r="D26" s="248">
        <f t="shared" si="0"/>
        <v>13890</v>
      </c>
      <c r="E26" s="251">
        <f t="shared" si="1"/>
        <v>0.011246389860274333</v>
      </c>
      <c r="F26" s="249">
        <v>12444</v>
      </c>
      <c r="G26" s="248">
        <v>243</v>
      </c>
      <c r="H26" s="248">
        <f t="shared" si="2"/>
        <v>12687</v>
      </c>
      <c r="I26" s="250">
        <f t="shared" si="3"/>
        <v>0.09482147079687864</v>
      </c>
      <c r="J26" s="249">
        <v>12724</v>
      </c>
      <c r="K26" s="248">
        <v>1166</v>
      </c>
      <c r="L26" s="248">
        <f t="shared" si="4"/>
        <v>13890</v>
      </c>
      <c r="M26" s="250">
        <f t="shared" si="5"/>
        <v>0.011246389860274333</v>
      </c>
      <c r="N26" s="249">
        <v>12444</v>
      </c>
      <c r="O26" s="248">
        <v>243</v>
      </c>
      <c r="P26" s="248">
        <f t="shared" si="6"/>
        <v>12687</v>
      </c>
      <c r="Q26" s="247">
        <f t="shared" si="7"/>
        <v>0.022500803600128627</v>
      </c>
    </row>
    <row r="27" spans="1:17" s="246" customFormat="1" ht="18" customHeight="1">
      <c r="A27" s="253" t="s">
        <v>165</v>
      </c>
      <c r="B27" s="252">
        <v>10993</v>
      </c>
      <c r="C27" s="248">
        <v>2624</v>
      </c>
      <c r="D27" s="248">
        <f t="shared" si="0"/>
        <v>13617</v>
      </c>
      <c r="E27" s="251">
        <f t="shared" si="1"/>
        <v>0.011025348504489245</v>
      </c>
      <c r="F27" s="249">
        <v>8414</v>
      </c>
      <c r="G27" s="248">
        <v>2301</v>
      </c>
      <c r="H27" s="248">
        <f t="shared" si="2"/>
        <v>10715</v>
      </c>
      <c r="I27" s="250">
        <f t="shared" si="3"/>
        <v>0.27083527764815685</v>
      </c>
      <c r="J27" s="249">
        <v>10993</v>
      </c>
      <c r="K27" s="248">
        <v>2624</v>
      </c>
      <c r="L27" s="248">
        <f t="shared" si="4"/>
        <v>13617</v>
      </c>
      <c r="M27" s="250">
        <f t="shared" si="5"/>
        <v>0.011025348504489245</v>
      </c>
      <c r="N27" s="249">
        <v>8414</v>
      </c>
      <c r="O27" s="248">
        <v>2301</v>
      </c>
      <c r="P27" s="248">
        <f t="shared" si="6"/>
        <v>10715</v>
      </c>
      <c r="Q27" s="247">
        <f t="shared" si="7"/>
        <v>0.30651295459947714</v>
      </c>
    </row>
    <row r="28" spans="1:17" s="246" customFormat="1" ht="18" customHeight="1">
      <c r="A28" s="253" t="s">
        <v>164</v>
      </c>
      <c r="B28" s="252">
        <v>12933</v>
      </c>
      <c r="C28" s="248">
        <v>384</v>
      </c>
      <c r="D28" s="248">
        <f t="shared" si="0"/>
        <v>13317</v>
      </c>
      <c r="E28" s="251">
        <f t="shared" si="1"/>
        <v>0.01078244591571442</v>
      </c>
      <c r="F28" s="249">
        <v>13586</v>
      </c>
      <c r="G28" s="248">
        <v>173</v>
      </c>
      <c r="H28" s="248">
        <f t="shared" si="2"/>
        <v>13759</v>
      </c>
      <c r="I28" s="250">
        <f t="shared" si="3"/>
        <v>-0.03212442764735812</v>
      </c>
      <c r="J28" s="249">
        <v>12933</v>
      </c>
      <c r="K28" s="248">
        <v>384</v>
      </c>
      <c r="L28" s="248">
        <f t="shared" si="4"/>
        <v>13317</v>
      </c>
      <c r="M28" s="250">
        <f t="shared" si="5"/>
        <v>0.01078244591571442</v>
      </c>
      <c r="N28" s="249">
        <v>13586</v>
      </c>
      <c r="O28" s="248">
        <v>173</v>
      </c>
      <c r="P28" s="248">
        <f t="shared" si="6"/>
        <v>13759</v>
      </c>
      <c r="Q28" s="247">
        <f t="shared" si="7"/>
        <v>-0.048064183718533826</v>
      </c>
    </row>
    <row r="29" spans="1:17" s="246" customFormat="1" ht="18" customHeight="1">
      <c r="A29" s="253" t="s">
        <v>163</v>
      </c>
      <c r="B29" s="252">
        <v>11937</v>
      </c>
      <c r="C29" s="248">
        <v>776</v>
      </c>
      <c r="D29" s="248">
        <f t="shared" si="0"/>
        <v>12713</v>
      </c>
      <c r="E29" s="251">
        <f t="shared" si="1"/>
        <v>0.01029340203698111</v>
      </c>
      <c r="F29" s="249">
        <v>11667</v>
      </c>
      <c r="G29" s="248">
        <v>485</v>
      </c>
      <c r="H29" s="248">
        <f t="shared" si="2"/>
        <v>12152</v>
      </c>
      <c r="I29" s="250">
        <f t="shared" si="3"/>
        <v>0.04616524028966418</v>
      </c>
      <c r="J29" s="249">
        <v>11937</v>
      </c>
      <c r="K29" s="248">
        <v>776</v>
      </c>
      <c r="L29" s="248">
        <f t="shared" si="4"/>
        <v>12713</v>
      </c>
      <c r="M29" s="250">
        <f t="shared" si="5"/>
        <v>0.01029340203698111</v>
      </c>
      <c r="N29" s="249">
        <v>11667</v>
      </c>
      <c r="O29" s="248">
        <v>485</v>
      </c>
      <c r="P29" s="248">
        <f t="shared" si="6"/>
        <v>12152</v>
      </c>
      <c r="Q29" s="247">
        <f t="shared" si="7"/>
        <v>0.023142195937258858</v>
      </c>
    </row>
    <row r="30" spans="1:17" s="246" customFormat="1" ht="18" customHeight="1">
      <c r="A30" s="253" t="s">
        <v>162</v>
      </c>
      <c r="B30" s="252">
        <v>11556</v>
      </c>
      <c r="C30" s="248">
        <v>245</v>
      </c>
      <c r="D30" s="248">
        <f t="shared" si="0"/>
        <v>11801</v>
      </c>
      <c r="E30" s="251">
        <f t="shared" si="1"/>
        <v>0.009554978167105646</v>
      </c>
      <c r="F30" s="249">
        <v>10015</v>
      </c>
      <c r="G30" s="248">
        <v>27</v>
      </c>
      <c r="H30" s="248">
        <f t="shared" si="2"/>
        <v>10042</v>
      </c>
      <c r="I30" s="250">
        <f t="shared" si="3"/>
        <v>0.17516430989842657</v>
      </c>
      <c r="J30" s="249">
        <v>11556</v>
      </c>
      <c r="K30" s="248">
        <v>245</v>
      </c>
      <c r="L30" s="248">
        <f t="shared" si="4"/>
        <v>11801</v>
      </c>
      <c r="M30" s="250">
        <f t="shared" si="5"/>
        <v>0.009554978167105646</v>
      </c>
      <c r="N30" s="249">
        <v>10015</v>
      </c>
      <c r="O30" s="248">
        <v>27</v>
      </c>
      <c r="P30" s="248">
        <f t="shared" si="6"/>
        <v>10042</v>
      </c>
      <c r="Q30" s="247">
        <f t="shared" si="7"/>
        <v>0.1538691962056915</v>
      </c>
    </row>
    <row r="31" spans="1:17" s="246" customFormat="1" ht="18" customHeight="1">
      <c r="A31" s="253" t="s">
        <v>161</v>
      </c>
      <c r="B31" s="252">
        <v>11217</v>
      </c>
      <c r="C31" s="248">
        <v>271</v>
      </c>
      <c r="D31" s="248">
        <f t="shared" si="0"/>
        <v>11488</v>
      </c>
      <c r="E31" s="251">
        <f t="shared" si="1"/>
        <v>0.009301549799483912</v>
      </c>
      <c r="F31" s="249">
        <v>8323</v>
      </c>
      <c r="G31" s="248">
        <v>166</v>
      </c>
      <c r="H31" s="248">
        <f t="shared" si="2"/>
        <v>8489</v>
      </c>
      <c r="I31" s="250">
        <f t="shared" si="3"/>
        <v>0.3532807162209919</v>
      </c>
      <c r="J31" s="249">
        <v>11217</v>
      </c>
      <c r="K31" s="248">
        <v>271</v>
      </c>
      <c r="L31" s="248">
        <f t="shared" si="4"/>
        <v>11488</v>
      </c>
      <c r="M31" s="250">
        <f t="shared" si="5"/>
        <v>0.009301549799483912</v>
      </c>
      <c r="N31" s="249">
        <v>8323</v>
      </c>
      <c r="O31" s="248">
        <v>166</v>
      </c>
      <c r="P31" s="248">
        <f t="shared" si="6"/>
        <v>8489</v>
      </c>
      <c r="Q31" s="247">
        <f t="shared" si="7"/>
        <v>0.3477111618406825</v>
      </c>
    </row>
    <row r="32" spans="1:17" s="246" customFormat="1" ht="18" customHeight="1">
      <c r="A32" s="253" t="s">
        <v>160</v>
      </c>
      <c r="B32" s="252">
        <v>10860</v>
      </c>
      <c r="C32" s="248">
        <v>4</v>
      </c>
      <c r="D32" s="248">
        <f t="shared" si="0"/>
        <v>10864</v>
      </c>
      <c r="E32" s="251">
        <f t="shared" si="1"/>
        <v>0.00879631241483228</v>
      </c>
      <c r="F32" s="249">
        <v>10388</v>
      </c>
      <c r="G32" s="248"/>
      <c r="H32" s="248">
        <f t="shared" si="2"/>
        <v>10388</v>
      </c>
      <c r="I32" s="250">
        <f t="shared" si="3"/>
        <v>0.04582210242587603</v>
      </c>
      <c r="J32" s="249">
        <v>10860</v>
      </c>
      <c r="K32" s="248">
        <v>4</v>
      </c>
      <c r="L32" s="248">
        <f t="shared" si="4"/>
        <v>10864</v>
      </c>
      <c r="M32" s="250">
        <f t="shared" si="5"/>
        <v>0.00879631241483228</v>
      </c>
      <c r="N32" s="249">
        <v>10388</v>
      </c>
      <c r="O32" s="248"/>
      <c r="P32" s="248">
        <f t="shared" si="6"/>
        <v>10388</v>
      </c>
      <c r="Q32" s="247">
        <f t="shared" si="7"/>
        <v>0.045437042741624856</v>
      </c>
    </row>
    <row r="33" spans="1:17" s="246" customFormat="1" ht="18" customHeight="1">
      <c r="A33" s="253" t="s">
        <v>159</v>
      </c>
      <c r="B33" s="252">
        <v>10139</v>
      </c>
      <c r="C33" s="248">
        <v>14</v>
      </c>
      <c r="D33" s="248">
        <f t="shared" si="0"/>
        <v>10153</v>
      </c>
      <c r="E33" s="251">
        <f t="shared" si="1"/>
        <v>0.008220633279435948</v>
      </c>
      <c r="F33" s="249">
        <v>13983</v>
      </c>
      <c r="G33" s="248">
        <v>11</v>
      </c>
      <c r="H33" s="248">
        <f t="shared" si="2"/>
        <v>13994</v>
      </c>
      <c r="I33" s="250">
        <f t="shared" si="3"/>
        <v>-0.2744747749035301</v>
      </c>
      <c r="J33" s="249">
        <v>10139</v>
      </c>
      <c r="K33" s="248">
        <v>14</v>
      </c>
      <c r="L33" s="248">
        <f t="shared" si="4"/>
        <v>10153</v>
      </c>
      <c r="M33" s="250">
        <f t="shared" si="5"/>
        <v>0.008220633279435948</v>
      </c>
      <c r="N33" s="249">
        <v>13983</v>
      </c>
      <c r="O33" s="248">
        <v>11</v>
      </c>
      <c r="P33" s="248">
        <f t="shared" si="6"/>
        <v>13994</v>
      </c>
      <c r="Q33" s="247">
        <f t="shared" si="7"/>
        <v>-0.27490524207966816</v>
      </c>
    </row>
    <row r="34" spans="1:17" s="246" customFormat="1" ht="18" customHeight="1">
      <c r="A34" s="253" t="s">
        <v>158</v>
      </c>
      <c r="B34" s="252">
        <v>9610</v>
      </c>
      <c r="C34" s="248">
        <v>57</v>
      </c>
      <c r="D34" s="248">
        <f t="shared" si="0"/>
        <v>9667</v>
      </c>
      <c r="E34" s="251">
        <f t="shared" si="1"/>
        <v>0.007827131085620734</v>
      </c>
      <c r="F34" s="249">
        <v>11303</v>
      </c>
      <c r="G34" s="248">
        <v>94</v>
      </c>
      <c r="H34" s="248">
        <f t="shared" si="2"/>
        <v>11397</v>
      </c>
      <c r="I34" s="250">
        <f t="shared" si="3"/>
        <v>-0.15179433184171276</v>
      </c>
      <c r="J34" s="249">
        <v>9610</v>
      </c>
      <c r="K34" s="248">
        <v>57</v>
      </c>
      <c r="L34" s="248">
        <f t="shared" si="4"/>
        <v>9667</v>
      </c>
      <c r="M34" s="250">
        <f t="shared" si="5"/>
        <v>0.007827131085620734</v>
      </c>
      <c r="N34" s="249">
        <v>11303</v>
      </c>
      <c r="O34" s="248">
        <v>94</v>
      </c>
      <c r="P34" s="248">
        <f t="shared" si="6"/>
        <v>11397</v>
      </c>
      <c r="Q34" s="247">
        <f t="shared" si="7"/>
        <v>-0.14978324338671145</v>
      </c>
    </row>
    <row r="35" spans="1:17" s="246" customFormat="1" ht="18" customHeight="1">
      <c r="A35" s="253" t="s">
        <v>157</v>
      </c>
      <c r="B35" s="252">
        <v>9243</v>
      </c>
      <c r="C35" s="248">
        <v>8</v>
      </c>
      <c r="D35" s="248">
        <f t="shared" si="0"/>
        <v>9251</v>
      </c>
      <c r="E35" s="251">
        <f t="shared" si="1"/>
        <v>0.007490306162519645</v>
      </c>
      <c r="F35" s="249">
        <v>9066</v>
      </c>
      <c r="G35" s="248"/>
      <c r="H35" s="248">
        <f t="shared" si="2"/>
        <v>9066</v>
      </c>
      <c r="I35" s="250">
        <f t="shared" si="3"/>
        <v>0.020405912199426446</v>
      </c>
      <c r="J35" s="249">
        <v>9243</v>
      </c>
      <c r="K35" s="248">
        <v>8</v>
      </c>
      <c r="L35" s="248">
        <f t="shared" si="4"/>
        <v>9251</v>
      </c>
      <c r="M35" s="250">
        <f t="shared" si="5"/>
        <v>0.007490306162519645</v>
      </c>
      <c r="N35" s="249">
        <v>9066</v>
      </c>
      <c r="O35" s="248"/>
      <c r="P35" s="248">
        <f t="shared" si="6"/>
        <v>9066</v>
      </c>
      <c r="Q35" s="247">
        <f t="shared" si="7"/>
        <v>0.019523494374586337</v>
      </c>
    </row>
    <row r="36" spans="1:17" s="246" customFormat="1" ht="18" customHeight="1">
      <c r="A36" s="253" t="s">
        <v>156</v>
      </c>
      <c r="B36" s="252">
        <v>8114</v>
      </c>
      <c r="C36" s="248">
        <v>97</v>
      </c>
      <c r="D36" s="248">
        <f t="shared" si="0"/>
        <v>8211</v>
      </c>
      <c r="E36" s="251">
        <f t="shared" si="1"/>
        <v>0.006648243854766923</v>
      </c>
      <c r="F36" s="249">
        <v>9558</v>
      </c>
      <c r="G36" s="248">
        <v>2</v>
      </c>
      <c r="H36" s="248">
        <f t="shared" si="2"/>
        <v>9560</v>
      </c>
      <c r="I36" s="250">
        <f t="shared" si="3"/>
        <v>-0.14110878661087867</v>
      </c>
      <c r="J36" s="249">
        <v>8114</v>
      </c>
      <c r="K36" s="248">
        <v>97</v>
      </c>
      <c r="L36" s="248">
        <f t="shared" si="4"/>
        <v>8211</v>
      </c>
      <c r="M36" s="250">
        <f t="shared" si="5"/>
        <v>0.006648243854766923</v>
      </c>
      <c r="N36" s="249">
        <v>9558</v>
      </c>
      <c r="O36" s="248">
        <v>2</v>
      </c>
      <c r="P36" s="248">
        <f t="shared" si="6"/>
        <v>9560</v>
      </c>
      <c r="Q36" s="247">
        <f t="shared" si="7"/>
        <v>-0.15107763130361995</v>
      </c>
    </row>
    <row r="37" spans="1:17" s="246" customFormat="1" ht="18" customHeight="1">
      <c r="A37" s="253" t="s">
        <v>155</v>
      </c>
      <c r="B37" s="252">
        <v>7268</v>
      </c>
      <c r="C37" s="248">
        <v>837</v>
      </c>
      <c r="D37" s="248">
        <f t="shared" si="0"/>
        <v>8105</v>
      </c>
      <c r="E37" s="251">
        <f t="shared" si="1"/>
        <v>0.006562418273399819</v>
      </c>
      <c r="F37" s="249">
        <v>6369</v>
      </c>
      <c r="G37" s="248">
        <v>554</v>
      </c>
      <c r="H37" s="248">
        <f t="shared" si="2"/>
        <v>6923</v>
      </c>
      <c r="I37" s="250">
        <f t="shared" si="3"/>
        <v>0.1707352303914489</v>
      </c>
      <c r="J37" s="249">
        <v>7268</v>
      </c>
      <c r="K37" s="248">
        <v>837</v>
      </c>
      <c r="L37" s="248">
        <f t="shared" si="4"/>
        <v>8105</v>
      </c>
      <c r="M37" s="250">
        <f t="shared" si="5"/>
        <v>0.006562418273399819</v>
      </c>
      <c r="N37" s="249">
        <v>6369</v>
      </c>
      <c r="O37" s="248">
        <v>554</v>
      </c>
      <c r="P37" s="248">
        <f t="shared" si="6"/>
        <v>6923</v>
      </c>
      <c r="Q37" s="247">
        <f t="shared" si="7"/>
        <v>0.14115245721463343</v>
      </c>
    </row>
    <row r="38" spans="1:17" s="246" customFormat="1" ht="18" customHeight="1">
      <c r="A38" s="253" t="s">
        <v>154</v>
      </c>
      <c r="B38" s="252">
        <v>7706</v>
      </c>
      <c r="C38" s="248"/>
      <c r="D38" s="248">
        <f t="shared" si="0"/>
        <v>7706</v>
      </c>
      <c r="E38" s="251">
        <f t="shared" si="1"/>
        <v>0.006239357830329303</v>
      </c>
      <c r="F38" s="249">
        <v>7406</v>
      </c>
      <c r="G38" s="248"/>
      <c r="H38" s="248">
        <f t="shared" si="2"/>
        <v>7406</v>
      </c>
      <c r="I38" s="250">
        <f t="shared" si="3"/>
        <v>0.04050769646232788</v>
      </c>
      <c r="J38" s="249">
        <v>7706</v>
      </c>
      <c r="K38" s="248"/>
      <c r="L38" s="248">
        <f t="shared" si="4"/>
        <v>7706</v>
      </c>
      <c r="M38" s="250">
        <f t="shared" si="5"/>
        <v>0.006239357830329303</v>
      </c>
      <c r="N38" s="249">
        <v>7406</v>
      </c>
      <c r="O38" s="248"/>
      <c r="P38" s="248">
        <f t="shared" si="6"/>
        <v>7406</v>
      </c>
      <c r="Q38" s="247">
        <f t="shared" si="7"/>
        <v>0.04050769646232788</v>
      </c>
    </row>
    <row r="39" spans="1:17" s="246" customFormat="1" ht="18" customHeight="1">
      <c r="A39" s="253" t="s">
        <v>153</v>
      </c>
      <c r="B39" s="252">
        <v>6486</v>
      </c>
      <c r="C39" s="248">
        <v>53</v>
      </c>
      <c r="D39" s="248">
        <f t="shared" si="0"/>
        <v>6539</v>
      </c>
      <c r="E39" s="251">
        <f t="shared" si="1"/>
        <v>0.005294466759995239</v>
      </c>
      <c r="F39" s="249">
        <v>6811</v>
      </c>
      <c r="G39" s="248"/>
      <c r="H39" s="248">
        <f t="shared" si="2"/>
        <v>6811</v>
      </c>
      <c r="I39" s="250">
        <f t="shared" si="3"/>
        <v>-0.0399353986198796</v>
      </c>
      <c r="J39" s="249">
        <v>6486</v>
      </c>
      <c r="K39" s="248">
        <v>53</v>
      </c>
      <c r="L39" s="248">
        <f t="shared" si="4"/>
        <v>6539</v>
      </c>
      <c r="M39" s="250">
        <f t="shared" si="5"/>
        <v>0.005294466759995239</v>
      </c>
      <c r="N39" s="249">
        <v>6811</v>
      </c>
      <c r="O39" s="248"/>
      <c r="P39" s="248">
        <f t="shared" si="6"/>
        <v>6811</v>
      </c>
      <c r="Q39" s="247">
        <f t="shared" si="7"/>
        <v>-0.047716928498017896</v>
      </c>
    </row>
    <row r="40" spans="1:17" s="246" customFormat="1" ht="18" customHeight="1">
      <c r="A40" s="253" t="s">
        <v>152</v>
      </c>
      <c r="B40" s="252">
        <v>2356</v>
      </c>
      <c r="C40" s="248">
        <v>4009</v>
      </c>
      <c r="D40" s="248">
        <f aca="true" t="shared" si="8" ref="D40:D71">C40+B40</f>
        <v>6365</v>
      </c>
      <c r="E40" s="251">
        <f aca="true" t="shared" si="9" ref="E40:E71">D40/$D$8</f>
        <v>0.0051535832585058415</v>
      </c>
      <c r="F40" s="249">
        <v>2257</v>
      </c>
      <c r="G40" s="248">
        <v>1911</v>
      </c>
      <c r="H40" s="248">
        <f aca="true" t="shared" si="10" ref="H40:H71">G40+F40</f>
        <v>4168</v>
      </c>
      <c r="I40" s="250">
        <f t="shared" si="3"/>
        <v>0.5271113243761996</v>
      </c>
      <c r="J40" s="249">
        <v>2356</v>
      </c>
      <c r="K40" s="248">
        <v>4009</v>
      </c>
      <c r="L40" s="248">
        <f aca="true" t="shared" si="11" ref="L40:L71">K40+J40</f>
        <v>6365</v>
      </c>
      <c r="M40" s="250">
        <f aca="true" t="shared" si="12" ref="M40:M71">(L40/$L$8)</f>
        <v>0.0051535832585058415</v>
      </c>
      <c r="N40" s="249">
        <v>2257</v>
      </c>
      <c r="O40" s="248">
        <v>1911</v>
      </c>
      <c r="P40" s="248">
        <f aca="true" t="shared" si="13" ref="P40:P71">O40+N40</f>
        <v>4168</v>
      </c>
      <c r="Q40" s="247">
        <f t="shared" si="7"/>
        <v>0.043863535666814446</v>
      </c>
    </row>
    <row r="41" spans="1:17" s="246" customFormat="1" ht="18" customHeight="1">
      <c r="A41" s="253" t="s">
        <v>151</v>
      </c>
      <c r="B41" s="252">
        <v>5867</v>
      </c>
      <c r="C41" s="248">
        <v>422</v>
      </c>
      <c r="D41" s="248">
        <f t="shared" si="8"/>
        <v>6289</v>
      </c>
      <c r="E41" s="251">
        <f t="shared" si="9"/>
        <v>0.005092047936016219</v>
      </c>
      <c r="F41" s="249">
        <v>4626</v>
      </c>
      <c r="G41" s="248">
        <v>18</v>
      </c>
      <c r="H41" s="248">
        <f t="shared" si="10"/>
        <v>4644</v>
      </c>
      <c r="I41" s="250">
        <f t="shared" si="3"/>
        <v>0.35422049956933677</v>
      </c>
      <c r="J41" s="249">
        <v>5867</v>
      </c>
      <c r="K41" s="248">
        <v>422</v>
      </c>
      <c r="L41" s="248">
        <f t="shared" si="11"/>
        <v>6289</v>
      </c>
      <c r="M41" s="250">
        <f t="shared" si="12"/>
        <v>0.005092047936016219</v>
      </c>
      <c r="N41" s="249">
        <v>4626</v>
      </c>
      <c r="O41" s="248">
        <v>18</v>
      </c>
      <c r="P41" s="248">
        <f t="shared" si="13"/>
        <v>4644</v>
      </c>
      <c r="Q41" s="247">
        <f aca="true" t="shared" si="14" ref="Q41:Q60">(J41/N41-1)</f>
        <v>0.2682663207955036</v>
      </c>
    </row>
    <row r="42" spans="1:17" s="246" customFormat="1" ht="18" customHeight="1">
      <c r="A42" s="253" t="s">
        <v>150</v>
      </c>
      <c r="B42" s="252">
        <v>5981</v>
      </c>
      <c r="C42" s="248">
        <v>8</v>
      </c>
      <c r="D42" s="248">
        <f t="shared" si="8"/>
        <v>5989</v>
      </c>
      <c r="E42" s="251">
        <f t="shared" si="9"/>
        <v>0.004849145347241395</v>
      </c>
      <c r="F42" s="249">
        <v>6150</v>
      </c>
      <c r="G42" s="248"/>
      <c r="H42" s="248">
        <f t="shared" si="10"/>
        <v>6150</v>
      </c>
      <c r="I42" s="250">
        <f t="shared" si="3"/>
        <v>-0.026178861788617835</v>
      </c>
      <c r="J42" s="249">
        <v>5981</v>
      </c>
      <c r="K42" s="248">
        <v>8</v>
      </c>
      <c r="L42" s="248">
        <f t="shared" si="11"/>
        <v>5989</v>
      </c>
      <c r="M42" s="250">
        <f t="shared" si="12"/>
        <v>0.004849145347241395</v>
      </c>
      <c r="N42" s="249">
        <v>6150</v>
      </c>
      <c r="O42" s="248"/>
      <c r="P42" s="248">
        <f t="shared" si="13"/>
        <v>6150</v>
      </c>
      <c r="Q42" s="247">
        <f t="shared" si="14"/>
        <v>-0.027479674796747955</v>
      </c>
    </row>
    <row r="43" spans="1:17" s="246" customFormat="1" ht="18" customHeight="1">
      <c r="A43" s="253" t="s">
        <v>149</v>
      </c>
      <c r="B43" s="252">
        <v>5766</v>
      </c>
      <c r="C43" s="248"/>
      <c r="D43" s="248">
        <f t="shared" si="8"/>
        <v>5766</v>
      </c>
      <c r="E43" s="251">
        <f t="shared" si="9"/>
        <v>0.0046685877562521105</v>
      </c>
      <c r="F43" s="249">
        <v>4260</v>
      </c>
      <c r="G43" s="248"/>
      <c r="H43" s="248">
        <f t="shared" si="10"/>
        <v>4260</v>
      </c>
      <c r="I43" s="250">
        <f t="shared" si="3"/>
        <v>0.35352112676056335</v>
      </c>
      <c r="J43" s="249">
        <v>5766</v>
      </c>
      <c r="K43" s="248"/>
      <c r="L43" s="248">
        <f t="shared" si="11"/>
        <v>5766</v>
      </c>
      <c r="M43" s="250">
        <f t="shared" si="12"/>
        <v>0.0046685877562521105</v>
      </c>
      <c r="N43" s="249">
        <v>4260</v>
      </c>
      <c r="O43" s="248"/>
      <c r="P43" s="248">
        <f t="shared" si="13"/>
        <v>4260</v>
      </c>
      <c r="Q43" s="247">
        <f t="shared" si="14"/>
        <v>0.35352112676056335</v>
      </c>
    </row>
    <row r="44" spans="1:17" s="246" customFormat="1" ht="18" customHeight="1">
      <c r="A44" s="253" t="s">
        <v>148</v>
      </c>
      <c r="B44" s="252">
        <v>5326</v>
      </c>
      <c r="C44" s="248">
        <v>22</v>
      </c>
      <c r="D44" s="248">
        <f t="shared" si="8"/>
        <v>5348</v>
      </c>
      <c r="E44" s="251">
        <f t="shared" si="9"/>
        <v>0.0043301434825591895</v>
      </c>
      <c r="F44" s="249">
        <v>3134</v>
      </c>
      <c r="G44" s="248"/>
      <c r="H44" s="248">
        <f t="shared" si="10"/>
        <v>3134</v>
      </c>
      <c r="I44" s="250">
        <f t="shared" si="3"/>
        <v>0.7064454371410338</v>
      </c>
      <c r="J44" s="249">
        <v>5326</v>
      </c>
      <c r="K44" s="248">
        <v>22</v>
      </c>
      <c r="L44" s="248">
        <f t="shared" si="11"/>
        <v>5348</v>
      </c>
      <c r="M44" s="250">
        <f t="shared" si="12"/>
        <v>0.0043301434825591895</v>
      </c>
      <c r="N44" s="249">
        <v>3134</v>
      </c>
      <c r="O44" s="248"/>
      <c r="P44" s="248">
        <f t="shared" si="13"/>
        <v>3134</v>
      </c>
      <c r="Q44" s="247">
        <f t="shared" si="14"/>
        <v>0.6994256541161454</v>
      </c>
    </row>
    <row r="45" spans="1:17" s="246" customFormat="1" ht="18" customHeight="1">
      <c r="A45" s="253" t="s">
        <v>147</v>
      </c>
      <c r="B45" s="252">
        <v>4876</v>
      </c>
      <c r="C45" s="248">
        <v>397</v>
      </c>
      <c r="D45" s="248">
        <f t="shared" si="8"/>
        <v>5273</v>
      </c>
      <c r="E45" s="251">
        <f t="shared" si="9"/>
        <v>0.0042694178353654836</v>
      </c>
      <c r="F45" s="249">
        <v>7649</v>
      </c>
      <c r="G45" s="248"/>
      <c r="H45" s="248">
        <f t="shared" si="10"/>
        <v>7649</v>
      </c>
      <c r="I45" s="250">
        <f t="shared" si="3"/>
        <v>-0.31062884037129035</v>
      </c>
      <c r="J45" s="249">
        <v>4876</v>
      </c>
      <c r="K45" s="248">
        <v>397</v>
      </c>
      <c r="L45" s="248">
        <f t="shared" si="11"/>
        <v>5273</v>
      </c>
      <c r="M45" s="250">
        <f t="shared" si="12"/>
        <v>0.0042694178353654836</v>
      </c>
      <c r="N45" s="249">
        <v>7649</v>
      </c>
      <c r="O45" s="248"/>
      <c r="P45" s="248">
        <f t="shared" si="13"/>
        <v>7649</v>
      </c>
      <c r="Q45" s="247">
        <f t="shared" si="14"/>
        <v>-0.3625310498104327</v>
      </c>
    </row>
    <row r="46" spans="1:17" s="246" customFormat="1" ht="18" customHeight="1">
      <c r="A46" s="253" t="s">
        <v>146</v>
      </c>
      <c r="B46" s="252">
        <v>5163</v>
      </c>
      <c r="C46" s="248">
        <v>50</v>
      </c>
      <c r="D46" s="248">
        <f t="shared" si="8"/>
        <v>5213</v>
      </c>
      <c r="E46" s="251">
        <f t="shared" si="9"/>
        <v>0.0042208373176105185</v>
      </c>
      <c r="F46" s="249">
        <v>4240</v>
      </c>
      <c r="G46" s="248">
        <v>2</v>
      </c>
      <c r="H46" s="248">
        <f t="shared" si="10"/>
        <v>4242</v>
      </c>
      <c r="I46" s="250">
        <f t="shared" si="3"/>
        <v>0.2289014615747289</v>
      </c>
      <c r="J46" s="249">
        <v>5163</v>
      </c>
      <c r="K46" s="248">
        <v>50</v>
      </c>
      <c r="L46" s="248">
        <f t="shared" si="11"/>
        <v>5213</v>
      </c>
      <c r="M46" s="250">
        <f t="shared" si="12"/>
        <v>0.0042208373176105185</v>
      </c>
      <c r="N46" s="249">
        <v>4240</v>
      </c>
      <c r="O46" s="248">
        <v>2</v>
      </c>
      <c r="P46" s="248">
        <f t="shared" si="13"/>
        <v>4242</v>
      </c>
      <c r="Q46" s="247">
        <f t="shared" si="14"/>
        <v>0.217688679245283</v>
      </c>
    </row>
    <row r="47" spans="1:17" s="246" customFormat="1" ht="18" customHeight="1">
      <c r="A47" s="253" t="s">
        <v>145</v>
      </c>
      <c r="B47" s="252">
        <v>4791</v>
      </c>
      <c r="C47" s="248">
        <v>19</v>
      </c>
      <c r="D47" s="248">
        <f t="shared" si="8"/>
        <v>4810</v>
      </c>
      <c r="E47" s="251">
        <f t="shared" si="9"/>
        <v>0.0038945381733563387</v>
      </c>
      <c r="F47" s="249">
        <v>3327</v>
      </c>
      <c r="G47" s="248"/>
      <c r="H47" s="248">
        <f t="shared" si="10"/>
        <v>3327</v>
      </c>
      <c r="I47" s="250">
        <f t="shared" si="3"/>
        <v>0.4457469191463781</v>
      </c>
      <c r="J47" s="249">
        <v>4791</v>
      </c>
      <c r="K47" s="248">
        <v>19</v>
      </c>
      <c r="L47" s="248">
        <f t="shared" si="11"/>
        <v>4810</v>
      </c>
      <c r="M47" s="250">
        <f t="shared" si="12"/>
        <v>0.0038945381733563387</v>
      </c>
      <c r="N47" s="249">
        <v>3327</v>
      </c>
      <c r="O47" s="248"/>
      <c r="P47" s="248">
        <f t="shared" si="13"/>
        <v>3327</v>
      </c>
      <c r="Q47" s="247">
        <f t="shared" si="14"/>
        <v>0.4400360685302074</v>
      </c>
    </row>
    <row r="48" spans="1:17" s="246" customFormat="1" ht="18" customHeight="1">
      <c r="A48" s="253" t="s">
        <v>144</v>
      </c>
      <c r="B48" s="252">
        <v>4519</v>
      </c>
      <c r="C48" s="248">
        <v>43</v>
      </c>
      <c r="D48" s="248">
        <f t="shared" si="8"/>
        <v>4562</v>
      </c>
      <c r="E48" s="251">
        <f t="shared" si="9"/>
        <v>0.0036937386999691514</v>
      </c>
      <c r="F48" s="249">
        <v>5293</v>
      </c>
      <c r="G48" s="248"/>
      <c r="H48" s="248">
        <f t="shared" si="10"/>
        <v>5293</v>
      </c>
      <c r="I48" s="250">
        <f t="shared" si="3"/>
        <v>-0.13810693368600035</v>
      </c>
      <c r="J48" s="249">
        <v>4519</v>
      </c>
      <c r="K48" s="248">
        <v>43</v>
      </c>
      <c r="L48" s="248">
        <f t="shared" si="11"/>
        <v>4562</v>
      </c>
      <c r="M48" s="250">
        <f t="shared" si="12"/>
        <v>0.0036937386999691514</v>
      </c>
      <c r="N48" s="249">
        <v>5293</v>
      </c>
      <c r="O48" s="248"/>
      <c r="P48" s="248">
        <f t="shared" si="13"/>
        <v>5293</v>
      </c>
      <c r="Q48" s="247">
        <f t="shared" si="14"/>
        <v>-0.14623087096164744</v>
      </c>
    </row>
    <row r="49" spans="1:17" s="246" customFormat="1" ht="18" customHeight="1">
      <c r="A49" s="253" t="s">
        <v>143</v>
      </c>
      <c r="B49" s="252">
        <v>1508</v>
      </c>
      <c r="C49" s="248">
        <v>2814</v>
      </c>
      <c r="D49" s="248">
        <f t="shared" si="8"/>
        <v>4322</v>
      </c>
      <c r="E49" s="251">
        <f t="shared" si="9"/>
        <v>0.0034994166289492924</v>
      </c>
      <c r="F49" s="249">
        <v>3254</v>
      </c>
      <c r="G49" s="248"/>
      <c r="H49" s="248">
        <f t="shared" si="10"/>
        <v>3254</v>
      </c>
      <c r="I49" s="250">
        <f t="shared" si="3"/>
        <v>0.3282114320835894</v>
      </c>
      <c r="J49" s="249">
        <v>1508</v>
      </c>
      <c r="K49" s="248">
        <v>2814</v>
      </c>
      <c r="L49" s="248">
        <f t="shared" si="11"/>
        <v>4322</v>
      </c>
      <c r="M49" s="250">
        <f t="shared" si="12"/>
        <v>0.0034994166289492924</v>
      </c>
      <c r="N49" s="249">
        <v>3254</v>
      </c>
      <c r="O49" s="248"/>
      <c r="P49" s="248">
        <f t="shared" si="13"/>
        <v>3254</v>
      </c>
      <c r="Q49" s="247">
        <f t="shared" si="14"/>
        <v>-0.5365703749231715</v>
      </c>
    </row>
    <row r="50" spans="1:17" s="246" customFormat="1" ht="18" customHeight="1">
      <c r="A50" s="253" t="s">
        <v>142</v>
      </c>
      <c r="B50" s="252">
        <v>4044</v>
      </c>
      <c r="C50" s="248"/>
      <c r="D50" s="248">
        <f t="shared" si="8"/>
        <v>4044</v>
      </c>
      <c r="E50" s="251">
        <f t="shared" si="9"/>
        <v>0.0032743268966846225</v>
      </c>
      <c r="F50" s="249">
        <v>3983</v>
      </c>
      <c r="G50" s="248"/>
      <c r="H50" s="248">
        <f t="shared" si="10"/>
        <v>3983</v>
      </c>
      <c r="I50" s="250">
        <f t="shared" si="3"/>
        <v>0.015315089128797421</v>
      </c>
      <c r="J50" s="249">
        <v>4044</v>
      </c>
      <c r="K50" s="248"/>
      <c r="L50" s="248">
        <f t="shared" si="11"/>
        <v>4044</v>
      </c>
      <c r="M50" s="250">
        <f t="shared" si="12"/>
        <v>0.0032743268966846225</v>
      </c>
      <c r="N50" s="249">
        <v>3983</v>
      </c>
      <c r="O50" s="248"/>
      <c r="P50" s="248">
        <f t="shared" si="13"/>
        <v>3983</v>
      </c>
      <c r="Q50" s="247">
        <f t="shared" si="14"/>
        <v>0.015315089128797421</v>
      </c>
    </row>
    <row r="51" spans="1:17" s="246" customFormat="1" ht="18" customHeight="1">
      <c r="A51" s="253" t="s">
        <v>141</v>
      </c>
      <c r="B51" s="252">
        <v>3773</v>
      </c>
      <c r="C51" s="248">
        <v>4</v>
      </c>
      <c r="D51" s="248">
        <f t="shared" si="8"/>
        <v>3777</v>
      </c>
      <c r="E51" s="251">
        <f t="shared" si="9"/>
        <v>0.0030581435926750294</v>
      </c>
      <c r="F51" s="249">
        <v>3447</v>
      </c>
      <c r="G51" s="248">
        <v>1</v>
      </c>
      <c r="H51" s="248">
        <f t="shared" si="10"/>
        <v>3448</v>
      </c>
      <c r="I51" s="250">
        <f t="shared" si="3"/>
        <v>0.09541763341067289</v>
      </c>
      <c r="J51" s="249">
        <v>3773</v>
      </c>
      <c r="K51" s="248">
        <v>4</v>
      </c>
      <c r="L51" s="248">
        <f t="shared" si="11"/>
        <v>3777</v>
      </c>
      <c r="M51" s="250">
        <f t="shared" si="12"/>
        <v>0.0030581435926750294</v>
      </c>
      <c r="N51" s="249">
        <v>3447</v>
      </c>
      <c r="O51" s="248">
        <v>1</v>
      </c>
      <c r="P51" s="248">
        <f t="shared" si="13"/>
        <v>3448</v>
      </c>
      <c r="Q51" s="247">
        <f t="shared" si="14"/>
        <v>0.09457499274731651</v>
      </c>
    </row>
    <row r="52" spans="1:17" s="246" customFormat="1" ht="18" customHeight="1">
      <c r="A52" s="253" t="s">
        <v>140</v>
      </c>
      <c r="B52" s="252">
        <v>1991</v>
      </c>
      <c r="C52" s="248">
        <v>1744</v>
      </c>
      <c r="D52" s="248">
        <f t="shared" si="8"/>
        <v>3735</v>
      </c>
      <c r="E52" s="251">
        <f t="shared" si="9"/>
        <v>0.003024137230246554</v>
      </c>
      <c r="F52" s="249">
        <v>1575</v>
      </c>
      <c r="G52" s="248"/>
      <c r="H52" s="248">
        <f t="shared" si="10"/>
        <v>1575</v>
      </c>
      <c r="I52" s="250">
        <f t="shared" si="3"/>
        <v>1.3714285714285714</v>
      </c>
      <c r="J52" s="249">
        <v>1991</v>
      </c>
      <c r="K52" s="248">
        <v>1744</v>
      </c>
      <c r="L52" s="248">
        <f t="shared" si="11"/>
        <v>3735</v>
      </c>
      <c r="M52" s="250">
        <f t="shared" si="12"/>
        <v>0.003024137230246554</v>
      </c>
      <c r="N52" s="249">
        <v>1575</v>
      </c>
      <c r="O52" s="248"/>
      <c r="P52" s="248">
        <f t="shared" si="13"/>
        <v>1575</v>
      </c>
      <c r="Q52" s="247">
        <f t="shared" si="14"/>
        <v>0.2641269841269842</v>
      </c>
    </row>
    <row r="53" spans="1:17" s="246" customFormat="1" ht="18" customHeight="1">
      <c r="A53" s="253" t="s">
        <v>139</v>
      </c>
      <c r="B53" s="252">
        <v>3602</v>
      </c>
      <c r="C53" s="248">
        <v>105</v>
      </c>
      <c r="D53" s="248">
        <f t="shared" si="8"/>
        <v>3707</v>
      </c>
      <c r="E53" s="251">
        <f t="shared" si="9"/>
        <v>0.003001466321960904</v>
      </c>
      <c r="F53" s="249">
        <v>2767</v>
      </c>
      <c r="G53" s="248">
        <v>50</v>
      </c>
      <c r="H53" s="248">
        <f t="shared" si="10"/>
        <v>2817</v>
      </c>
      <c r="I53" s="250">
        <f t="shared" si="3"/>
        <v>0.3159389421370251</v>
      </c>
      <c r="J53" s="249">
        <v>3602</v>
      </c>
      <c r="K53" s="248">
        <v>105</v>
      </c>
      <c r="L53" s="248">
        <f t="shared" si="11"/>
        <v>3707</v>
      </c>
      <c r="M53" s="250">
        <f t="shared" si="12"/>
        <v>0.003001466321960904</v>
      </c>
      <c r="N53" s="249">
        <v>2767</v>
      </c>
      <c r="O53" s="248">
        <v>50</v>
      </c>
      <c r="P53" s="248">
        <f t="shared" si="13"/>
        <v>2817</v>
      </c>
      <c r="Q53" s="247">
        <f t="shared" si="14"/>
        <v>0.30177087097940003</v>
      </c>
    </row>
    <row r="54" spans="1:17" s="246" customFormat="1" ht="18" customHeight="1">
      <c r="A54" s="253" t="s">
        <v>138</v>
      </c>
      <c r="B54" s="252">
        <v>3465</v>
      </c>
      <c r="C54" s="248">
        <v>4</v>
      </c>
      <c r="D54" s="248">
        <f t="shared" si="8"/>
        <v>3469</v>
      </c>
      <c r="E54" s="251">
        <f t="shared" si="9"/>
        <v>0.0028087636015328775</v>
      </c>
      <c r="F54" s="249">
        <v>3744</v>
      </c>
      <c r="G54" s="248"/>
      <c r="H54" s="248">
        <f t="shared" si="10"/>
        <v>3744</v>
      </c>
      <c r="I54" s="250">
        <f t="shared" si="3"/>
        <v>-0.07345085470085466</v>
      </c>
      <c r="J54" s="249">
        <v>3465</v>
      </c>
      <c r="K54" s="248">
        <v>4</v>
      </c>
      <c r="L54" s="248">
        <f t="shared" si="11"/>
        <v>3469</v>
      </c>
      <c r="M54" s="250">
        <f t="shared" si="12"/>
        <v>0.0028087636015328775</v>
      </c>
      <c r="N54" s="249">
        <v>3744</v>
      </c>
      <c r="O54" s="248"/>
      <c r="P54" s="248">
        <f t="shared" si="13"/>
        <v>3744</v>
      </c>
      <c r="Q54" s="247">
        <f t="shared" si="14"/>
        <v>-0.07451923076923073</v>
      </c>
    </row>
    <row r="55" spans="1:17" s="246" customFormat="1" ht="18" customHeight="1">
      <c r="A55" s="253" t="s">
        <v>137</v>
      </c>
      <c r="B55" s="252">
        <v>3167</v>
      </c>
      <c r="C55" s="248">
        <v>17</v>
      </c>
      <c r="D55" s="248">
        <f t="shared" si="8"/>
        <v>3184</v>
      </c>
      <c r="E55" s="251">
        <f t="shared" si="9"/>
        <v>0.002578006142196795</v>
      </c>
      <c r="F55" s="249">
        <v>2014</v>
      </c>
      <c r="G55" s="248">
        <v>12</v>
      </c>
      <c r="H55" s="248">
        <f t="shared" si="10"/>
        <v>2026</v>
      </c>
      <c r="I55" s="250">
        <f t="shared" si="3"/>
        <v>0.5715695952615991</v>
      </c>
      <c r="J55" s="249">
        <v>3167</v>
      </c>
      <c r="K55" s="248">
        <v>17</v>
      </c>
      <c r="L55" s="248">
        <f t="shared" si="11"/>
        <v>3184</v>
      </c>
      <c r="M55" s="250">
        <f t="shared" si="12"/>
        <v>0.002578006142196795</v>
      </c>
      <c r="N55" s="249">
        <v>2014</v>
      </c>
      <c r="O55" s="248">
        <v>12</v>
      </c>
      <c r="P55" s="248">
        <f t="shared" si="13"/>
        <v>2026</v>
      </c>
      <c r="Q55" s="247">
        <f t="shared" si="14"/>
        <v>0.5724925521350546</v>
      </c>
    </row>
    <row r="56" spans="1:17" s="246" customFormat="1" ht="18" customHeight="1">
      <c r="A56" s="253" t="s">
        <v>136</v>
      </c>
      <c r="B56" s="252">
        <v>2931</v>
      </c>
      <c r="C56" s="248">
        <v>2</v>
      </c>
      <c r="D56" s="248">
        <f t="shared" si="8"/>
        <v>2933</v>
      </c>
      <c r="E56" s="251">
        <f t="shared" si="9"/>
        <v>0.002374777642921859</v>
      </c>
      <c r="F56" s="249">
        <v>2561</v>
      </c>
      <c r="G56" s="248">
        <v>4</v>
      </c>
      <c r="H56" s="248">
        <f t="shared" si="10"/>
        <v>2565</v>
      </c>
      <c r="I56" s="250"/>
      <c r="J56" s="249">
        <v>2931</v>
      </c>
      <c r="K56" s="248">
        <v>2</v>
      </c>
      <c r="L56" s="248">
        <f t="shared" si="11"/>
        <v>2933</v>
      </c>
      <c r="M56" s="250">
        <f t="shared" si="12"/>
        <v>0.002374777642921859</v>
      </c>
      <c r="N56" s="249">
        <v>2561</v>
      </c>
      <c r="O56" s="248">
        <v>4</v>
      </c>
      <c r="P56" s="248">
        <f t="shared" si="13"/>
        <v>2565</v>
      </c>
      <c r="Q56" s="247">
        <f t="shared" si="14"/>
        <v>0.14447481452557587</v>
      </c>
    </row>
    <row r="57" spans="1:17" s="246" customFormat="1" ht="18" customHeight="1">
      <c r="A57" s="253" t="s">
        <v>135</v>
      </c>
      <c r="B57" s="252">
        <v>2069</v>
      </c>
      <c r="C57" s="248">
        <v>451</v>
      </c>
      <c r="D57" s="248">
        <f t="shared" si="8"/>
        <v>2520</v>
      </c>
      <c r="E57" s="251">
        <f t="shared" si="9"/>
        <v>0.0020403817457085183</v>
      </c>
      <c r="F57" s="249">
        <v>2792</v>
      </c>
      <c r="G57" s="248">
        <v>158</v>
      </c>
      <c r="H57" s="248">
        <f t="shared" si="10"/>
        <v>2950</v>
      </c>
      <c r="I57" s="250">
        <f>(D57/H57-1)</f>
        <v>-0.1457627118644068</v>
      </c>
      <c r="J57" s="249">
        <v>2069</v>
      </c>
      <c r="K57" s="248">
        <v>451</v>
      </c>
      <c r="L57" s="248">
        <f t="shared" si="11"/>
        <v>2520</v>
      </c>
      <c r="M57" s="250">
        <f t="shared" si="12"/>
        <v>0.0020403817457085183</v>
      </c>
      <c r="N57" s="249">
        <v>2792</v>
      </c>
      <c r="O57" s="248">
        <v>158</v>
      </c>
      <c r="P57" s="248">
        <f t="shared" si="13"/>
        <v>2950</v>
      </c>
      <c r="Q57" s="247">
        <f t="shared" si="14"/>
        <v>-0.2589541547277937</v>
      </c>
    </row>
    <row r="58" spans="1:17" s="246" customFormat="1" ht="18" customHeight="1">
      <c r="A58" s="253" t="s">
        <v>134</v>
      </c>
      <c r="B58" s="252">
        <v>2188</v>
      </c>
      <c r="C58" s="248"/>
      <c r="D58" s="248">
        <f t="shared" si="8"/>
        <v>2188</v>
      </c>
      <c r="E58" s="251">
        <f t="shared" si="9"/>
        <v>0.0017715695474643804</v>
      </c>
      <c r="F58" s="249"/>
      <c r="G58" s="248"/>
      <c r="H58" s="248">
        <f t="shared" si="10"/>
        <v>0</v>
      </c>
      <c r="I58" s="250" t="e">
        <f>(D58/H58-1)</f>
        <v>#DIV/0!</v>
      </c>
      <c r="J58" s="249">
        <v>2188</v>
      </c>
      <c r="K58" s="248"/>
      <c r="L58" s="248">
        <f t="shared" si="11"/>
        <v>2188</v>
      </c>
      <c r="M58" s="250">
        <f t="shared" si="12"/>
        <v>0.0017715695474643804</v>
      </c>
      <c r="N58" s="249"/>
      <c r="O58" s="248"/>
      <c r="P58" s="248">
        <f t="shared" si="13"/>
        <v>0</v>
      </c>
      <c r="Q58" s="247" t="e">
        <f t="shared" si="14"/>
        <v>#DIV/0!</v>
      </c>
    </row>
    <row r="59" spans="1:17" s="246" customFormat="1" ht="18" customHeight="1">
      <c r="A59" s="253" t="s">
        <v>133</v>
      </c>
      <c r="B59" s="252">
        <v>1546</v>
      </c>
      <c r="C59" s="248">
        <v>173</v>
      </c>
      <c r="D59" s="248">
        <f t="shared" si="8"/>
        <v>1719</v>
      </c>
      <c r="E59" s="251">
        <f t="shared" si="9"/>
        <v>0.0013918318336797394</v>
      </c>
      <c r="F59" s="249">
        <v>1702</v>
      </c>
      <c r="G59" s="248"/>
      <c r="H59" s="248">
        <f t="shared" si="10"/>
        <v>1702</v>
      </c>
      <c r="I59" s="250">
        <f>(D59/H59-1)</f>
        <v>0.009988249118684012</v>
      </c>
      <c r="J59" s="249">
        <v>1546</v>
      </c>
      <c r="K59" s="248">
        <v>173</v>
      </c>
      <c r="L59" s="248">
        <f t="shared" si="11"/>
        <v>1719</v>
      </c>
      <c r="M59" s="250">
        <f t="shared" si="12"/>
        <v>0.0013918318336797394</v>
      </c>
      <c r="N59" s="249">
        <v>1702</v>
      </c>
      <c r="O59" s="248"/>
      <c r="P59" s="248">
        <f t="shared" si="13"/>
        <v>1702</v>
      </c>
      <c r="Q59" s="247">
        <f t="shared" si="14"/>
        <v>-0.0916568742655699</v>
      </c>
    </row>
    <row r="60" spans="1:17" s="246" customFormat="1" ht="18" customHeight="1">
      <c r="A60" s="253" t="s">
        <v>132</v>
      </c>
      <c r="B60" s="252">
        <v>115958</v>
      </c>
      <c r="C60" s="248">
        <v>40070</v>
      </c>
      <c r="D60" s="248">
        <f t="shared" si="8"/>
        <v>156028</v>
      </c>
      <c r="E60" s="251">
        <f t="shared" si="9"/>
        <v>0.12633201707119393</v>
      </c>
      <c r="F60" s="249">
        <v>109548</v>
      </c>
      <c r="G60" s="248">
        <v>24961</v>
      </c>
      <c r="H60" s="248">
        <f t="shared" si="10"/>
        <v>134509</v>
      </c>
      <c r="I60" s="250">
        <f>(D60/H60-1)</f>
        <v>0.1599818599498919</v>
      </c>
      <c r="J60" s="249">
        <v>115958</v>
      </c>
      <c r="K60" s="248">
        <v>40070</v>
      </c>
      <c r="L60" s="248">
        <f t="shared" si="11"/>
        <v>156028</v>
      </c>
      <c r="M60" s="250">
        <f t="shared" si="12"/>
        <v>0.12633201707119393</v>
      </c>
      <c r="N60" s="249">
        <v>109548</v>
      </c>
      <c r="O60" s="248">
        <v>24961</v>
      </c>
      <c r="P60" s="248">
        <f t="shared" si="13"/>
        <v>134509</v>
      </c>
      <c r="Q60" s="247">
        <f t="shared" si="14"/>
        <v>0.05851316317961075</v>
      </c>
    </row>
    <row r="61" ht="14.25">
      <c r="A61" s="186" t="s">
        <v>131</v>
      </c>
    </row>
    <row r="62" ht="14.25" customHeight="1">
      <c r="A62" s="158" t="s">
        <v>130</v>
      </c>
    </row>
  </sheetData>
  <sheetProtection/>
  <mergeCells count="10">
    <mergeCell ref="A5:A7"/>
    <mergeCell ref="A4:Q4"/>
    <mergeCell ref="N1:Q1"/>
    <mergeCell ref="B5:I5"/>
    <mergeCell ref="J5:Q5"/>
    <mergeCell ref="A3:Q3"/>
    <mergeCell ref="B6:E6"/>
    <mergeCell ref="F6:I6"/>
    <mergeCell ref="J6:M6"/>
    <mergeCell ref="N6:Q6"/>
  </mergeCells>
  <conditionalFormatting sqref="Q61:Q65536 I61:I65536 I3 I7 Q3 Q7 Q5 I5">
    <cfRule type="cellIs" priority="1" dxfId="50" operator="lessThan" stopIfTrue="1">
      <formula>0</formula>
    </cfRule>
  </conditionalFormatting>
  <conditionalFormatting sqref="Q8:Q60 I8:I60">
    <cfRule type="cellIs" priority="2" dxfId="50" operator="lessThan" stopIfTrue="1">
      <formula>0</formula>
    </cfRule>
    <cfRule type="cellIs" priority="3" dxfId="52" operator="greaterThanOrEqual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BOLETIN ORIGEN - DESTINO ENERO 2011</dc:title>
  <dc:subject/>
  <dc:creator>Juan Carlos Torres Camargo</dc:creator>
  <cp:keywords/>
  <dc:description/>
  <cp:lastModifiedBy>Juan Carlos Torres Camargo</cp:lastModifiedBy>
  <dcterms:created xsi:type="dcterms:W3CDTF">2011-05-03T16:52:13Z</dcterms:created>
  <dcterms:modified xsi:type="dcterms:W3CDTF">2011-05-03T19:36:34Z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pendencia">
    <vt:lpwstr>Transporte aéreo</vt:lpwstr>
  </property>
  <property fmtid="{D5CDD505-2E9C-101B-9397-08002B2CF9AE}" pid="3" name="Tema">
    <vt:lpwstr>Origen - Destino</vt:lpwstr>
  </property>
  <property fmtid="{D5CDD505-2E9C-101B-9397-08002B2CF9AE}" pid="4" name="Vigencia">
    <vt:lpwstr>2011</vt:lpwstr>
  </property>
  <property fmtid="{D5CDD505-2E9C-101B-9397-08002B2CF9AE}" pid="5" name="Formato">
    <vt:lpwstr>/Style%20Library/Images/xls.svg</vt:lpwstr>
  </property>
  <property fmtid="{D5CDD505-2E9C-101B-9397-08002B2CF9AE}" pid="6" name="Orden">
    <vt:lpwstr>94.0000000000000</vt:lpwstr>
  </property>
</Properties>
</file>